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<sst xmlns="http://schemas.openxmlformats.org/spreadsheetml/2006/main" count="304" uniqueCount="171">
  <si>
    <t>Бухгалтерский баланс</t>
  </si>
  <si>
    <t>Коды</t>
  </si>
  <si>
    <t>Форма по ОКУД</t>
  </si>
  <si>
    <t>0710001</t>
  </si>
  <si>
    <t>Дата ( число, месяц, год)</t>
  </si>
  <si>
    <t>Организация</t>
  </si>
  <si>
    <t>по ОКПО</t>
  </si>
  <si>
    <t>59061830</t>
  </si>
  <si>
    <t>Идентификационный номер налогоплательщика</t>
  </si>
  <si>
    <t>ИНН</t>
  </si>
  <si>
    <t>Вид экономической
деятельности</t>
  </si>
  <si>
    <t>Управление ПИФ, НПФ и доверительное управление</t>
  </si>
  <si>
    <t>по 
ОКВЭД</t>
  </si>
  <si>
    <t>65.23.5</t>
  </si>
  <si>
    <t>Организационно-правовая форма                    форма собственности</t>
  </si>
  <si>
    <t>23</t>
  </si>
  <si>
    <t>по ОКОПФ / ОКФС</t>
  </si>
  <si>
    <t>Единица измерения:</t>
  </si>
  <si>
    <t>тыс руб</t>
  </si>
  <si>
    <t>по ОКЕИ</t>
  </si>
  <si>
    <t>384</t>
  </si>
  <si>
    <t>Местонахождение (адрес)</t>
  </si>
  <si>
    <t>Пояснения</t>
  </si>
  <si>
    <t>Наименование показателя</t>
  </si>
  <si>
    <t>Код</t>
  </si>
  <si>
    <t>АКТИВ</t>
  </si>
  <si>
    <t>I. ВНЕОБОРОТНЫЕ АКТИВЫ</t>
  </si>
  <si>
    <t xml:space="preserve">    </t>
  </si>
  <si>
    <t>Нематериальные активы</t>
  </si>
  <si>
    <t>1110</t>
  </si>
  <si>
    <t>в том числе:</t>
  </si>
  <si>
    <t xml:space="preserve"> </t>
  </si>
  <si>
    <t>Нематериальные активы в организации</t>
  </si>
  <si>
    <t>11101</t>
  </si>
  <si>
    <t>-</t>
  </si>
  <si>
    <t xml:space="preserve">-              </t>
  </si>
  <si>
    <t>Основные средства</t>
  </si>
  <si>
    <t>1130</t>
  </si>
  <si>
    <t>Основные средства в организации</t>
  </si>
  <si>
    <t>11301</t>
  </si>
  <si>
    <t>Финансовые вложения</t>
  </si>
  <si>
    <t>1150</t>
  </si>
  <si>
    <t>Отложенные налоговые активы</t>
  </si>
  <si>
    <t>1160</t>
  </si>
  <si>
    <t>Прочие внеоборотные активы</t>
  </si>
  <si>
    <t>1170</t>
  </si>
  <si>
    <t>Итого по разделу I</t>
  </si>
  <si>
    <t>1100</t>
  </si>
  <si>
    <t>II. ОБОРОТНЫЕ АКТИВЫ</t>
  </si>
  <si>
    <t>Запасы</t>
  </si>
  <si>
    <t>1210</t>
  </si>
  <si>
    <t>Материалы</t>
  </si>
  <si>
    <t>12101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</si>
  <si>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</si>
  <si>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</si>
  <si>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</si>
  <si>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</si>
  <si>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Расчеты с поставщиками и подрядчиками</t>
  </si>
  <si>
    <t>12301</t>
  </si>
  <si>
    <t>Расчеты с покупателями и заказчиками</t>
  </si>
  <si>
    <t>12302</t>
  </si>
  <si>
    <t>Расчеты по налогам и сборам</t>
  </si>
  <si>
    <t>Расчеты по социальному страхованию и обеспечению</t>
  </si>
  <si>
    <t>12304</t>
  </si>
  <si>
    <t>Расчеты с подотчетными лицами</t>
  </si>
  <si>
    <t>12305</t>
  </si>
  <si>
    <t>Расчеты с разными дебиторами и кредиторами</t>
  </si>
  <si>
    <t>12308</t>
  </si>
  <si>
    <t>Финансовые вложения (за исключением денежных эквивалентов)</t>
  </si>
  <si>
    <t>1240</t>
  </si>
  <si>
    <t>Долговые ценные бумаги</t>
  </si>
  <si>
    <t>12402</t>
  </si>
  <si>
    <t>Депозитные счета</t>
  </si>
  <si>
    <t>12406</t>
  </si>
  <si>
    <t>Денежные средства и денежные эквиваленты</t>
  </si>
  <si>
    <t>1250</t>
  </si>
  <si>
    <t>Касса организации</t>
  </si>
  <si>
    <t>12501</t>
  </si>
  <si>
    <t>Расчетные счета</t>
  </si>
  <si>
    <t>12504</t>
  </si>
  <si>
    <t>Валютные счета</t>
  </si>
  <si>
    <t>12505</t>
  </si>
  <si>
    <t>Прочие оборотные активы</t>
  </si>
  <si>
    <t>1260</t>
  </si>
  <si>
    <t>Расходы будущих периодов</t>
  </si>
  <si>
    <t>12605</t>
  </si>
  <si>
    <t>Итого по разделу II</t>
  </si>
  <si>
    <t>1200</t>
  </si>
  <si>
    <t>БАЛАНС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</si>
  <si>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</si>
  <si>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</si>
  <si>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</si>
  <si>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</si>
  <si>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</t>
  </si>
  <si>
    <t>1310</t>
  </si>
  <si>
    <t>Собственные акции, выкупленные у акционеров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</si>
  <si>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</si>
  <si>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</si>
  <si>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</si>
  <si>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</si>
  <si>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</si>
  <si>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</si>
  <si>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</si>
  <si>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Резервы, образованные в соответствии с законодательством</t>
  </si>
  <si>
    <t>13601</t>
  </si>
  <si>
    <t>Резервы, образованные в соответствии с учредительными документами</t>
  </si>
  <si>
    <t>13602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</si>
  <si>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</si>
  <si>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</si>
  <si>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</si>
  <si>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</si>
  <si>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</si>
  <si>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</si>
  <si>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</si>
  <si>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Долгосрочные кредиты</t>
  </si>
  <si>
    <t>14101</t>
  </si>
  <si>
    <t>Долгосрочные займы</t>
  </si>
  <si>
    <t>14102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</si>
  <si>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</si>
  <si>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</si>
  <si>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</si>
  <si>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</si>
  <si>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</si>
  <si>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</si>
  <si>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</si>
  <si>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</si>
  <si>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</si>
  <si>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</si>
  <si>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Краткосрочные кредиты</t>
  </si>
  <si>
    <t>15101</t>
  </si>
  <si>
    <t>Краткосрочные займы</t>
  </si>
  <si>
    <t>15102</t>
  </si>
  <si>
    <t>Кредиторская задолженность</t>
  </si>
  <si>
    <t>1520</t>
  </si>
  <si>
    <t>15201</t>
  </si>
  <si>
    <t>15202</t>
  </si>
  <si>
    <t>15203</t>
  </si>
  <si>
    <t>15204</t>
  </si>
  <si>
    <t>Расчеты с персоналом по оплате труда</t>
  </si>
  <si>
    <t>15205</t>
  </si>
  <si>
    <t>15206</t>
  </si>
  <si>
    <t>Задолженность участникам (учредителям) по выплате доходов</t>
  </si>
  <si>
    <t>15207</t>
  </si>
  <si>
    <t>15208</t>
  </si>
  <si>
    <t>Доходы будущих периодов</t>
  </si>
  <si>
    <t>1530</t>
  </si>
  <si>
    <t>Целевое финансирование</t>
  </si>
  <si>
    <t>15301</t>
  </si>
  <si>
    <t>1540</t>
  </si>
  <si>
    <t>1550</t>
  </si>
  <si>
    <t>Итого по разделу V</t>
  </si>
  <si>
    <t>1500</t>
  </si>
  <si>
    <t>1700</t>
  </si>
  <si>
    <t>Руководитель</t>
  </si>
  <si>
    <t>(подпись)</t>
  </si>
  <si>
    <t>(расшифровка подписи)</t>
  </si>
  <si>
    <t xml:space="preserve">      Долговые ценные бумаги</t>
  </si>
  <si>
    <t xml:space="preserve">      Депозитные счета</t>
  </si>
  <si>
    <t>Недильская И.Н.</t>
  </si>
  <si>
    <t>На
31 Декабря
2013 г.</t>
  </si>
  <si>
    <t>На
31 Декабря
2014 г.</t>
  </si>
  <si>
    <t>Оборудование к установке</t>
  </si>
  <si>
    <t>Акционерное общество "Национальная управляющая компания"</t>
  </si>
  <si>
    <t>Акционерное общество</t>
  </si>
  <si>
    <t>111123, г.Москва, ул.Плеханова, д. 4</t>
  </si>
  <si>
    <t>7716219043/772001001</t>
  </si>
  <si>
    <t>на 30  Сентября  2015 г.</t>
  </si>
  <si>
    <t>На
30 Сентября
2015 г.</t>
  </si>
  <si>
    <t>На
30 Сентября       2015 г.</t>
  </si>
  <si>
    <t>09</t>
  </si>
  <si>
    <t xml:space="preserve"> 26  Октября 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</si>
</sst>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3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/>
    </xf>
    <xf numFmtId="1" fontId="3" fillId="0" borderId="4" xfId="0" applyFont="1" applyFill="1" applyBorder="1" applyAlignment="1">
      <alignment horizontal="right" vertical="center"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8" fillId="0" borderId="0" xfId="0" applyFont="1" applyAlignment="1">
      <alignment horizontal="left" vertical="top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3" fillId="0" borderId="9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1" fontId="2" fillId="0" borderId="14" xfId="0" applyFont="1" applyFill="1" applyBorder="1" applyAlignment="1">
      <alignment horizontal="right" vertical="center"/>
    </xf>
    <xf numFmtId="1" fontId="2" fillId="0" borderId="15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" fontId="3" fillId="0" borderId="10" xfId="0" applyFont="1" applyFill="1" applyBorder="1" applyAlignment="1">
      <alignment horizontal="right" vertical="center"/>
    </xf>
    <xf numFmtId="1" fontId="3" fillId="0" borderId="5" xfId="0" applyFont="1" applyFill="1" applyBorder="1" applyAlignment="1">
      <alignment horizontal="right" vertical="center"/>
    </xf>
    <xf numFmtId="1" fontId="3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" fontId="3" fillId="0" borderId="25" xfId="0" applyFont="1" applyFill="1" applyBorder="1" applyAlignment="1">
      <alignment horizontal="right" vertical="center"/>
    </xf>
    <xf numFmtId="1" fontId="3" fillId="0" borderId="20" xfId="0" applyFont="1" applyFill="1" applyBorder="1" applyAlignment="1">
      <alignment horizontal="right" vertical="center"/>
    </xf>
    <xf numFmtId="1" fontId="3" fillId="0" borderId="26" xfId="0" applyFont="1" applyFill="1" applyBorder="1" applyAlignment="1">
      <alignment horizontal="right" vertical="center"/>
    </xf>
    <xf numFmtId="1" fontId="3" fillId="0" borderId="27" xfId="0" applyFont="1" applyFill="1" applyBorder="1" applyAlignment="1">
      <alignment horizontal="right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Continuous" vertical="center"/>
    </xf>
    <xf numFmtId="0" fontId="3" fillId="0" borderId="28" xfId="0" applyFont="1" applyFill="1" applyBorder="1" applyAlignment="1">
      <alignment/>
    </xf>
    <xf numFmtId="1" fontId="3" fillId="0" borderId="14" xfId="0" applyFont="1" applyFill="1" applyBorder="1" applyAlignment="1">
      <alignment horizontal="right" vertical="center"/>
    </xf>
    <xf numFmtId="1" fontId="3" fillId="0" borderId="16" xfId="0" applyFont="1" applyFill="1" applyBorder="1" applyAlignment="1">
      <alignment horizontal="right" vertical="center"/>
    </xf>
    <xf numFmtId="1" fontId="3" fillId="0" borderId="17" xfId="0" applyFont="1" applyFill="1" applyBorder="1" applyAlignment="1">
      <alignment horizontal="right" vertical="center"/>
    </xf>
    <xf numFmtId="1" fontId="3" fillId="0" borderId="38" xfId="0" applyFont="1" applyFill="1" applyBorder="1" applyAlignment="1">
      <alignment horizontal="right" vertical="center"/>
    </xf>
    <xf numFmtId="1" fontId="3" fillId="0" borderId="35" xfId="0" applyFont="1" applyFill="1" applyBorder="1" applyAlignment="1">
      <alignment horizontal="right" vertical="center"/>
    </xf>
    <xf numFmtId="1" fontId="3" fillId="0" borderId="39" xfId="0" applyFont="1" applyFill="1" applyBorder="1" applyAlignment="1">
      <alignment horizontal="right" vertical="center"/>
    </xf>
    <xf numFmtId="1" fontId="3" fillId="0" borderId="15" xfId="0" applyFont="1" applyFill="1" applyBorder="1" applyAlignment="1">
      <alignment horizontal="right" vertical="center"/>
    </xf>
    <xf numFmtId="0" fontId="6" fillId="0" borderId="23" xfId="0" applyFont="1" applyBorder="1" applyAlignment="1">
      <alignment horizontal="left" vertical="center" wrapText="1"/>
    </xf>
    <xf numFmtId="1" fontId="3" fillId="0" borderId="6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" fontId="3" fillId="0" borderId="40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" vertical="top"/>
    </xf>
    <xf numFmtId="0" fontId="3" fillId="0" borderId="32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1" fontId="2" fillId="0" borderId="11" xfId="0" applyFont="1" applyFill="1" applyBorder="1" applyAlignment="1">
      <alignment horizontal="right" vertical="center"/>
    </xf>
    <xf numFmtId="1" fontId="2" fillId="0" borderId="33" xfId="0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1" fontId="3" fillId="0" borderId="12" xfId="0" applyFont="1" applyFill="1" applyBorder="1" applyAlignment="1">
      <alignment horizontal="right" vertical="center"/>
    </xf>
    <xf numFmtId="1" fontId="3" fillId="0" borderId="13" xfId="0" applyFont="1" applyFill="1" applyBorder="1" applyAlignment="1">
      <alignment horizontal="right" vertical="center"/>
    </xf>
    <xf numFmtId="1" fontId="3" fillId="0" borderId="41" xfId="0" applyFont="1" applyFill="1" applyBorder="1" applyAlignment="1">
      <alignment horizontal="right" vertical="center"/>
    </xf>
    <xf numFmtId="1" fontId="3" fillId="0" borderId="42" xfId="0" applyFont="1" applyFill="1" applyBorder="1" applyAlignment="1">
      <alignment horizontal="right" vertical="center"/>
    </xf>
    <xf numFmtId="1" fontId="3" fillId="0" borderId="36" xfId="0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3" fillId="0" borderId="32" xfId="0" applyFont="1" applyFill="1" applyBorder="1" applyAlignment="1">
      <alignment horizontal="right" vertical="center"/>
    </xf>
    <xf numFmtId="1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" fontId="3" fillId="0" borderId="2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" fontId="3" fillId="0" borderId="22" xfId="0" applyFont="1" applyFill="1" applyBorder="1" applyAlignment="1">
      <alignment horizontal="right" vertical="center"/>
    </xf>
    <xf numFmtId="1" fontId="3" fillId="0" borderId="23" xfId="0" applyFont="1" applyFill="1" applyBorder="1" applyAlignment="1">
      <alignment horizontal="right" vertical="center"/>
    </xf>
    <xf numFmtId="1" fontId="3" fillId="0" borderId="19" xfId="0" applyFont="1" applyFill="1" applyBorder="1" applyAlignment="1">
      <alignment horizontal="right" vertical="center"/>
    </xf>
    <xf numFmtId="1" fontId="3" fillId="0" borderId="4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0" fillId="0" borderId="2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8" xfId="0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49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3" fillId="0" borderId="9" xfId="0" applyFont="1" applyFill="1" applyBorder="1" applyAlignment="1">
      <alignment horizontal="right" vertical="center"/>
    </xf>
    <xf numFmtId="1" fontId="3" fillId="0" borderId="33" xfId="0" applyFont="1" applyFill="1" applyBorder="1" applyAlignment="1">
      <alignment horizontal="right" vertical="center"/>
    </xf>
    <xf numFmtId="1" fontId="3" fillId="0" borderId="51" xfId="0" applyFont="1" applyFill="1" applyBorder="1" applyAlignment="1">
      <alignment horizontal="right" vertical="center"/>
    </xf>
    <xf numFmtId="1" fontId="2" fillId="0" borderId="43" xfId="0" applyFont="1" applyFill="1" applyBorder="1" applyAlignment="1">
      <alignment horizontal="right" vertical="center"/>
    </xf>
    <xf numFmtId="1" fontId="3" fillId="0" borderId="11" xfId="0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9</xdr:row>
      <xdr:rowOff>0</xdr:rowOff>
    </xdr:from>
    <xdr:to>
      <xdr:col>17</xdr:col>
      <xdr:colOff>200025</xdr:colOff>
      <xdr:row>10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86150" y="20478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06"/>
  <sheetViews>
    <sheetView tabSelected="1" workbookViewId="0" topLeftCell="A88">
      <selection activeCell="AL63" sqref="AL63"/>
    </sheetView>
  </sheetViews>
  <sheetFormatPr defaultColWidth="9.33203125" defaultRowHeight="11.25"/>
  <cols>
    <col min="1" max="1" width="1.5" style="0" customWidth="1"/>
    <col min="2" max="18" width="3.5" style="0" customWidth="1"/>
    <col min="19" max="19" width="5" style="0" customWidth="1"/>
    <col min="20" max="24" width="3.5" style="0" customWidth="1"/>
    <col min="25" max="25" width="4" style="0" customWidth="1"/>
    <col min="26" max="26" width="3.5" style="0" customWidth="1"/>
    <col min="27" max="27" width="4.66015625" style="0" customWidth="1"/>
    <col min="28" max="28" width="3.5" style="0" customWidth="1"/>
    <col min="29" max="29" width="4.5" style="0" customWidth="1"/>
    <col min="30" max="30" width="3.5" style="0" customWidth="1"/>
    <col min="31" max="31" width="4.66015625" style="0" customWidth="1"/>
    <col min="32" max="32" width="3.5" style="0" customWidth="1"/>
    <col min="33" max="33" width="4.33203125" style="0" customWidth="1"/>
    <col min="34" max="34" width="1.171875" style="0" customWidth="1"/>
    <col min="35" max="16384" width="10.33203125" style="0" customWidth="1"/>
  </cols>
  <sheetData>
    <row r="1" spans="8:24" ht="15" customHeight="1">
      <c r="H1" s="216" t="s">
        <v>0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8:33" ht="13.5" customHeight="1">
      <c r="H2" s="217" t="s">
        <v>166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AB2" s="218" t="s">
        <v>1</v>
      </c>
      <c r="AC2" s="218"/>
      <c r="AD2" s="218"/>
      <c r="AE2" s="218"/>
      <c r="AF2" s="218"/>
      <c r="AG2" s="218"/>
    </row>
    <row r="3" spans="19:33" ht="15" customHeight="1">
      <c r="S3" s="1"/>
      <c r="AA3" s="2" t="s">
        <v>2</v>
      </c>
      <c r="AB3" s="219" t="s">
        <v>3</v>
      </c>
      <c r="AC3" s="219"/>
      <c r="AD3" s="219"/>
      <c r="AE3" s="219"/>
      <c r="AF3" s="219"/>
      <c r="AG3" s="219"/>
    </row>
    <row r="4" spans="27:33" ht="17.25" customHeight="1">
      <c r="AA4" s="2" t="s">
        <v>4</v>
      </c>
      <c r="AB4" s="213">
        <v>30</v>
      </c>
      <c r="AC4" s="213"/>
      <c r="AD4" s="214" t="s">
        <v>169</v>
      </c>
      <c r="AE4" s="214"/>
      <c r="AF4" s="215">
        <v>2015</v>
      </c>
      <c r="AG4" s="215"/>
    </row>
    <row r="5" spans="2:33" ht="25.5" customHeight="1">
      <c r="B5" s="13" t="s">
        <v>5</v>
      </c>
      <c r="C5" s="12"/>
      <c r="D5" s="12"/>
      <c r="E5" s="12"/>
      <c r="F5" s="203" t="s">
        <v>162</v>
      </c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2"/>
      <c r="Z5" s="12"/>
      <c r="AA5" s="14" t="s">
        <v>6</v>
      </c>
      <c r="AB5" s="205" t="s">
        <v>7</v>
      </c>
      <c r="AC5" s="205"/>
      <c r="AD5" s="205"/>
      <c r="AE5" s="205"/>
      <c r="AF5" s="205"/>
      <c r="AG5" s="205"/>
    </row>
    <row r="6" spans="2:33" ht="20.25" customHeight="1">
      <c r="B6" s="15" t="s">
        <v>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4" t="s">
        <v>9</v>
      </c>
      <c r="AB6" s="205" t="s">
        <v>165</v>
      </c>
      <c r="AC6" s="205"/>
      <c r="AD6" s="205"/>
      <c r="AE6" s="205"/>
      <c r="AF6" s="205"/>
      <c r="AG6" s="205"/>
    </row>
    <row r="7" spans="2:33" ht="27.75" customHeight="1">
      <c r="B7" s="210" t="s">
        <v>10</v>
      </c>
      <c r="C7" s="211"/>
      <c r="D7" s="211"/>
      <c r="E7" s="211"/>
      <c r="F7" s="211"/>
      <c r="G7" s="212"/>
      <c r="H7" s="203" t="s">
        <v>11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12"/>
      <c r="Z7" s="208" t="s">
        <v>12</v>
      </c>
      <c r="AA7" s="209"/>
      <c r="AB7" s="205" t="s">
        <v>13</v>
      </c>
      <c r="AC7" s="205"/>
      <c r="AD7" s="205"/>
      <c r="AE7" s="205"/>
      <c r="AF7" s="205"/>
      <c r="AG7" s="205"/>
    </row>
    <row r="8" spans="2:33" ht="12" customHeight="1">
      <c r="B8" s="13" t="s">
        <v>14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06">
        <v>12267</v>
      </c>
      <c r="AC8" s="206"/>
      <c r="AD8" s="206"/>
      <c r="AE8" s="207" t="s">
        <v>15</v>
      </c>
      <c r="AF8" s="207"/>
      <c r="AG8" s="207"/>
    </row>
    <row r="9" spans="2:33" ht="15" customHeight="1">
      <c r="B9" s="203" t="s">
        <v>163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16"/>
      <c r="N9" s="203"/>
      <c r="O9" s="203"/>
      <c r="P9" s="203"/>
      <c r="Q9" s="203"/>
      <c r="R9" s="203"/>
      <c r="S9" s="203"/>
      <c r="T9" s="203"/>
      <c r="U9" s="203"/>
      <c r="V9" s="12"/>
      <c r="W9" s="12"/>
      <c r="X9" s="12"/>
      <c r="Y9" s="12"/>
      <c r="Z9" s="12"/>
      <c r="AA9" s="14" t="s">
        <v>16</v>
      </c>
      <c r="AB9" s="206"/>
      <c r="AC9" s="206"/>
      <c r="AD9" s="206"/>
      <c r="AE9" s="207"/>
      <c r="AF9" s="207"/>
      <c r="AG9" s="207"/>
    </row>
    <row r="10" spans="2:33" ht="15" customHeight="1">
      <c r="B10" s="13" t="s">
        <v>17</v>
      </c>
      <c r="C10" s="12"/>
      <c r="D10" s="12"/>
      <c r="E10" s="12"/>
      <c r="F10" s="12"/>
      <c r="G10" s="12"/>
      <c r="H10" s="201" t="s">
        <v>18</v>
      </c>
      <c r="I10" s="201"/>
      <c r="J10" s="201"/>
      <c r="K10" s="201"/>
      <c r="L10" s="201"/>
      <c r="M10" s="201"/>
      <c r="N10" s="20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4" t="s">
        <v>19</v>
      </c>
      <c r="AB10" s="202" t="s">
        <v>20</v>
      </c>
      <c r="AC10" s="202"/>
      <c r="AD10" s="202"/>
      <c r="AE10" s="202"/>
      <c r="AF10" s="202"/>
      <c r="AG10" s="202"/>
    </row>
    <row r="11" spans="2:33" ht="14.25" customHeight="1">
      <c r="B11" s="13" t="s">
        <v>21</v>
      </c>
      <c r="C11" s="12"/>
      <c r="D11" s="12"/>
      <c r="E11" s="12"/>
      <c r="F11" s="12"/>
      <c r="G11" s="12"/>
      <c r="H11" s="12"/>
      <c r="I11" s="1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2"/>
      <c r="AB11" s="12"/>
      <c r="AC11" s="12"/>
      <c r="AD11" s="12"/>
      <c r="AE11" s="12"/>
      <c r="AF11" s="12"/>
      <c r="AG11" s="12"/>
    </row>
    <row r="12" spans="2:33" ht="12">
      <c r="B12" s="203" t="s">
        <v>164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12"/>
      <c r="AB12" s="12"/>
      <c r="AC12" s="12"/>
      <c r="AD12" s="12"/>
      <c r="AE12" s="12"/>
      <c r="AF12" s="12"/>
      <c r="AG12" s="12"/>
    </row>
    <row r="13" ht="8.25" customHeight="1"/>
    <row r="14" ht="7.5" customHeight="1"/>
    <row r="15" spans="3:33" ht="37.5" customHeight="1" thickBot="1">
      <c r="C15" s="204" t="s">
        <v>22</v>
      </c>
      <c r="D15" s="204"/>
      <c r="E15" s="204"/>
      <c r="F15" s="204"/>
      <c r="G15" s="45" t="s">
        <v>23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45" t="s">
        <v>24</v>
      </c>
      <c r="U15" s="45"/>
      <c r="V15" s="143" t="s">
        <v>167</v>
      </c>
      <c r="W15" s="143"/>
      <c r="X15" s="143"/>
      <c r="Y15" s="143"/>
      <c r="Z15" s="143" t="s">
        <v>160</v>
      </c>
      <c r="AA15" s="143"/>
      <c r="AB15" s="143"/>
      <c r="AC15" s="143"/>
      <c r="AD15" s="143" t="s">
        <v>159</v>
      </c>
      <c r="AE15" s="143"/>
      <c r="AF15" s="143"/>
      <c r="AG15" s="143"/>
    </row>
    <row r="16" spans="3:33" ht="14.25" customHeight="1">
      <c r="C16" s="196"/>
      <c r="D16" s="196"/>
      <c r="E16" s="196"/>
      <c r="F16" s="196"/>
      <c r="G16" s="198" t="s">
        <v>25</v>
      </c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  <c r="U16" s="199"/>
      <c r="V16" s="200"/>
      <c r="W16" s="191"/>
      <c r="X16" s="191"/>
      <c r="Y16" s="191"/>
      <c r="Z16" s="190"/>
      <c r="AA16" s="191"/>
      <c r="AB16" s="191"/>
      <c r="AC16" s="191"/>
      <c r="AD16" s="192"/>
      <c r="AE16" s="192"/>
      <c r="AF16" s="192"/>
      <c r="AG16" s="192"/>
    </row>
    <row r="17" spans="3:33" ht="12.75">
      <c r="C17" s="196"/>
      <c r="D17" s="196"/>
      <c r="E17" s="196"/>
      <c r="F17" s="196"/>
      <c r="G17" s="116" t="s">
        <v>26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75"/>
      <c r="U17" s="75"/>
      <c r="V17" s="197"/>
      <c r="W17" s="194"/>
      <c r="X17" s="194"/>
      <c r="Y17" s="194"/>
      <c r="Z17" s="193"/>
      <c r="AA17" s="194"/>
      <c r="AB17" s="194"/>
      <c r="AC17" s="194"/>
      <c r="AD17" s="195"/>
      <c r="AE17" s="195"/>
      <c r="AF17" s="195"/>
      <c r="AG17" s="195"/>
    </row>
    <row r="18" spans="3:33" s="3" customFormat="1" ht="12.75">
      <c r="C18" s="189"/>
      <c r="D18" s="189"/>
      <c r="E18" s="189"/>
      <c r="F18" s="189"/>
      <c r="G18" s="112" t="s">
        <v>28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71" t="s">
        <v>29</v>
      </c>
      <c r="U18" s="71"/>
      <c r="V18" s="81" t="s">
        <v>34</v>
      </c>
      <c r="W18" s="79">
        <v>136</v>
      </c>
      <c r="X18" s="79">
        <v>136</v>
      </c>
      <c r="Y18" s="79">
        <v>136</v>
      </c>
      <c r="Z18" s="78" t="s">
        <v>34</v>
      </c>
      <c r="AA18" s="79">
        <v>136</v>
      </c>
      <c r="AB18" s="79">
        <v>136</v>
      </c>
      <c r="AC18" s="79">
        <v>136</v>
      </c>
      <c r="AD18" s="78">
        <v>19</v>
      </c>
      <c r="AE18" s="79">
        <v>136</v>
      </c>
      <c r="AF18" s="79">
        <v>136</v>
      </c>
      <c r="AG18" s="80">
        <v>136</v>
      </c>
    </row>
    <row r="19" spans="3:33" ht="12.75">
      <c r="C19" s="73"/>
      <c r="D19" s="73"/>
      <c r="E19" s="73"/>
      <c r="F19" s="73"/>
      <c r="G19" s="4"/>
      <c r="H19" s="74" t="s">
        <v>30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5"/>
      <c r="V19" s="76"/>
      <c r="W19" s="64"/>
      <c r="X19" s="64"/>
      <c r="Y19" s="64"/>
      <c r="Z19" s="63"/>
      <c r="AA19" s="64"/>
      <c r="AB19" s="64"/>
      <c r="AC19" s="64"/>
      <c r="AD19" s="64"/>
      <c r="AE19" s="64"/>
      <c r="AF19" s="64"/>
      <c r="AG19" s="65"/>
    </row>
    <row r="20" spans="3:33" s="5" customFormat="1" ht="15.75" customHeight="1">
      <c r="C20" s="187"/>
      <c r="D20" s="187"/>
      <c r="E20" s="187"/>
      <c r="F20" s="187"/>
      <c r="G20" s="18"/>
      <c r="H20" s="188" t="s">
        <v>32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71" t="s">
        <v>33</v>
      </c>
      <c r="U20" s="71"/>
      <c r="V20" s="81" t="s">
        <v>34</v>
      </c>
      <c r="W20" s="79">
        <v>136</v>
      </c>
      <c r="X20" s="79">
        <v>136</v>
      </c>
      <c r="Y20" s="79">
        <v>136</v>
      </c>
      <c r="Z20" s="183" t="s">
        <v>34</v>
      </c>
      <c r="AA20" s="184">
        <v>136</v>
      </c>
      <c r="AB20" s="184">
        <v>136</v>
      </c>
      <c r="AC20" s="184">
        <v>136</v>
      </c>
      <c r="AD20" s="78">
        <v>19</v>
      </c>
      <c r="AE20" s="79">
        <v>136</v>
      </c>
      <c r="AF20" s="79">
        <v>136</v>
      </c>
      <c r="AG20" s="80">
        <v>136</v>
      </c>
    </row>
    <row r="21" spans="3:33" s="3" customFormat="1" ht="12.75">
      <c r="C21" s="171"/>
      <c r="D21" s="172"/>
      <c r="E21" s="172"/>
      <c r="F21" s="172"/>
      <c r="G21" s="173" t="s">
        <v>36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75" t="s">
        <v>37</v>
      </c>
      <c r="U21" s="75"/>
      <c r="V21" s="181">
        <f>V23+V24</f>
        <v>1231</v>
      </c>
      <c r="W21" s="158">
        <v>75</v>
      </c>
      <c r="X21" s="158">
        <v>75</v>
      </c>
      <c r="Y21" s="182">
        <v>75</v>
      </c>
      <c r="Z21" s="185">
        <v>946</v>
      </c>
      <c r="AA21" s="186">
        <v>75</v>
      </c>
      <c r="AB21" s="186">
        <v>75</v>
      </c>
      <c r="AC21" s="122">
        <v>75</v>
      </c>
      <c r="AD21" s="158">
        <v>12</v>
      </c>
      <c r="AE21" s="158">
        <v>75</v>
      </c>
      <c r="AF21" s="158">
        <v>75</v>
      </c>
      <c r="AG21" s="159">
        <v>75</v>
      </c>
    </row>
    <row r="22" spans="3:33" ht="12.75">
      <c r="C22" s="176"/>
      <c r="D22" s="177"/>
      <c r="E22" s="177"/>
      <c r="F22" s="177"/>
      <c r="G22" s="20"/>
      <c r="H22" s="178" t="s">
        <v>30</v>
      </c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9"/>
      <c r="T22" s="71"/>
      <c r="U22" s="71"/>
      <c r="V22" s="81"/>
      <c r="W22" s="79"/>
      <c r="X22" s="79"/>
      <c r="Y22" s="180"/>
      <c r="Z22" s="168"/>
      <c r="AA22" s="169"/>
      <c r="AB22" s="169"/>
      <c r="AC22" s="170"/>
      <c r="AD22" s="78"/>
      <c r="AE22" s="79"/>
      <c r="AF22" s="79"/>
      <c r="AG22" s="80"/>
    </row>
    <row r="23" spans="3:33" ht="12.75">
      <c r="C23" s="225"/>
      <c r="D23" s="226"/>
      <c r="E23" s="226"/>
      <c r="F23" s="227"/>
      <c r="G23" s="20"/>
      <c r="H23" s="70" t="s">
        <v>38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152" t="s">
        <v>39</v>
      </c>
      <c r="U23" s="152"/>
      <c r="V23" s="228">
        <f>ROUND((2169456.08-1526089.13)/1000,0)</f>
        <v>643</v>
      </c>
      <c r="W23" s="223"/>
      <c r="X23" s="223"/>
      <c r="Y23" s="26"/>
      <c r="Z23" s="220">
        <v>11</v>
      </c>
      <c r="AA23" s="221"/>
      <c r="AB23" s="221"/>
      <c r="AC23" s="66"/>
      <c r="AD23" s="222">
        <v>12</v>
      </c>
      <c r="AE23" s="223"/>
      <c r="AF23" s="223"/>
      <c r="AG23" s="224"/>
    </row>
    <row r="24" spans="3:33" s="5" customFormat="1" ht="12.75">
      <c r="C24" s="160"/>
      <c r="D24" s="160"/>
      <c r="E24" s="160"/>
      <c r="F24" s="160"/>
      <c r="G24" s="6"/>
      <c r="H24" s="70" t="s">
        <v>161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 t="s">
        <v>39</v>
      </c>
      <c r="U24" s="71"/>
      <c r="V24" s="81">
        <f>ROUND(587960/1000,0)</f>
        <v>588</v>
      </c>
      <c r="W24" s="79">
        <v>75</v>
      </c>
      <c r="X24" s="79">
        <v>75</v>
      </c>
      <c r="Y24" s="79">
        <v>75</v>
      </c>
      <c r="Z24" s="78">
        <v>935</v>
      </c>
      <c r="AA24" s="79">
        <v>75</v>
      </c>
      <c r="AB24" s="79">
        <v>75</v>
      </c>
      <c r="AC24" s="79">
        <v>75</v>
      </c>
      <c r="AD24" s="78" t="s">
        <v>34</v>
      </c>
      <c r="AE24" s="79">
        <v>75</v>
      </c>
      <c r="AF24" s="79">
        <v>75</v>
      </c>
      <c r="AG24" s="80">
        <v>75</v>
      </c>
    </row>
    <row r="25" spans="3:33" s="3" customFormat="1" ht="12.75">
      <c r="C25" s="48"/>
      <c r="D25" s="48"/>
      <c r="E25" s="48"/>
      <c r="F25" s="48"/>
      <c r="G25" s="128" t="s">
        <v>40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52" t="s">
        <v>41</v>
      </c>
      <c r="U25" s="152"/>
      <c r="V25" s="35" t="s">
        <v>34</v>
      </c>
      <c r="W25" s="28"/>
      <c r="X25" s="28"/>
      <c r="Y25" s="36"/>
      <c r="Z25" s="19" t="s">
        <v>34</v>
      </c>
      <c r="AA25" s="28"/>
      <c r="AB25" s="28"/>
      <c r="AC25" s="36"/>
      <c r="AD25" s="127">
        <v>83000</v>
      </c>
      <c r="AE25" s="127">
        <v>49521</v>
      </c>
      <c r="AF25" s="127">
        <v>49521</v>
      </c>
      <c r="AG25" s="151">
        <v>49521</v>
      </c>
    </row>
    <row r="26" spans="3:33" s="3" customFormat="1" ht="12.75">
      <c r="C26" s="30"/>
      <c r="D26" s="31"/>
      <c r="E26" s="31"/>
      <c r="F26" s="32"/>
      <c r="G26" s="37" t="s">
        <v>156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33">
        <v>11501</v>
      </c>
      <c r="U26" s="34"/>
      <c r="V26" s="42" t="s">
        <v>34</v>
      </c>
      <c r="W26" s="27"/>
      <c r="X26" s="27"/>
      <c r="Y26" s="27"/>
      <c r="Z26" s="26" t="s">
        <v>34</v>
      </c>
      <c r="AA26" s="27"/>
      <c r="AB26" s="27"/>
      <c r="AC26" s="27"/>
      <c r="AD26" s="19" t="s">
        <v>34</v>
      </c>
      <c r="AE26" s="28"/>
      <c r="AF26" s="28"/>
      <c r="AG26" s="29"/>
    </row>
    <row r="27" spans="3:33" s="3" customFormat="1" ht="12.75">
      <c r="C27" s="30"/>
      <c r="D27" s="31"/>
      <c r="E27" s="31"/>
      <c r="F27" s="32"/>
      <c r="G27" s="37" t="s">
        <v>157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3">
        <v>11502</v>
      </c>
      <c r="U27" s="34"/>
      <c r="V27" s="35" t="s">
        <v>34</v>
      </c>
      <c r="W27" s="28"/>
      <c r="X27" s="28"/>
      <c r="Y27" s="36"/>
      <c r="Z27" s="19" t="s">
        <v>34</v>
      </c>
      <c r="AA27" s="28"/>
      <c r="AB27" s="28"/>
      <c r="AC27" s="36"/>
      <c r="AD27" s="19">
        <v>83000</v>
      </c>
      <c r="AE27" s="28"/>
      <c r="AF27" s="28"/>
      <c r="AG27" s="29"/>
    </row>
    <row r="28" spans="3:33" s="3" customFormat="1" ht="12.75">
      <c r="C28" s="58"/>
      <c r="D28" s="58"/>
      <c r="E28" s="58"/>
      <c r="F28" s="58"/>
      <c r="G28" s="112" t="s">
        <v>42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52" t="s">
        <v>43</v>
      </c>
      <c r="U28" s="152"/>
      <c r="V28" s="60">
        <f>ROUND(88666/1000,0)</f>
        <v>89</v>
      </c>
      <c r="W28" s="127">
        <v>807</v>
      </c>
      <c r="X28" s="127">
        <v>807</v>
      </c>
      <c r="Y28" s="127">
        <v>807</v>
      </c>
      <c r="Z28" s="61">
        <v>320</v>
      </c>
      <c r="AA28" s="127">
        <v>807</v>
      </c>
      <c r="AB28" s="127">
        <v>807</v>
      </c>
      <c r="AC28" s="127">
        <v>807</v>
      </c>
      <c r="AD28" s="61">
        <v>274</v>
      </c>
      <c r="AE28" s="127">
        <v>807</v>
      </c>
      <c r="AF28" s="127">
        <v>807</v>
      </c>
      <c r="AG28" s="151">
        <v>807</v>
      </c>
    </row>
    <row r="29" spans="3:33" s="3" customFormat="1" ht="12.75" customHeight="1" thickBot="1">
      <c r="C29" s="58"/>
      <c r="D29" s="58"/>
      <c r="E29" s="58"/>
      <c r="F29" s="58"/>
      <c r="G29" s="128" t="s">
        <v>44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52" t="s">
        <v>45</v>
      </c>
      <c r="U29" s="152"/>
      <c r="V29" s="166" t="s">
        <v>34</v>
      </c>
      <c r="W29" s="167"/>
      <c r="X29" s="167"/>
      <c r="Y29" s="54"/>
      <c r="Z29" s="54" t="s">
        <v>34</v>
      </c>
      <c r="AA29" s="164"/>
      <c r="AB29" s="164"/>
      <c r="AC29" s="164"/>
      <c r="AD29" s="165" t="s">
        <v>34</v>
      </c>
      <c r="AE29" s="165"/>
      <c r="AF29" s="165"/>
      <c r="AG29" s="165"/>
    </row>
    <row r="30" spans="3:33" s="3" customFormat="1" ht="13.5" thickBot="1">
      <c r="C30" s="57"/>
      <c r="D30" s="57"/>
      <c r="E30" s="57"/>
      <c r="F30" s="57"/>
      <c r="G30" s="104" t="s">
        <v>46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46" t="s">
        <v>47</v>
      </c>
      <c r="U30" s="146"/>
      <c r="V30" s="119">
        <f>V21+V28</f>
        <v>1320</v>
      </c>
      <c r="W30" s="119">
        <v>50539</v>
      </c>
      <c r="X30" s="119">
        <v>50539</v>
      </c>
      <c r="Y30" s="119">
        <v>50539</v>
      </c>
      <c r="Z30" s="163">
        <v>1266</v>
      </c>
      <c r="AA30" s="119">
        <v>50539</v>
      </c>
      <c r="AB30" s="119">
        <v>50539</v>
      </c>
      <c r="AC30" s="119">
        <v>50539</v>
      </c>
      <c r="AD30" s="119">
        <v>83306</v>
      </c>
      <c r="AE30" s="119">
        <v>50539</v>
      </c>
      <c r="AF30" s="119">
        <v>50539</v>
      </c>
      <c r="AG30" s="125">
        <v>50539</v>
      </c>
    </row>
    <row r="31" spans="3:33" ht="12.75">
      <c r="C31" s="161"/>
      <c r="D31" s="161"/>
      <c r="E31" s="161"/>
      <c r="F31" s="161"/>
      <c r="G31" s="116" t="s">
        <v>48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75"/>
      <c r="U31" s="75"/>
      <c r="V31" s="162"/>
      <c r="W31" s="90"/>
      <c r="X31" s="90"/>
      <c r="Y31" s="90"/>
      <c r="Z31" s="157"/>
      <c r="AA31" s="158"/>
      <c r="AB31" s="158"/>
      <c r="AC31" s="158"/>
      <c r="AD31" s="159"/>
      <c r="AE31" s="159"/>
      <c r="AF31" s="159"/>
      <c r="AG31" s="159"/>
    </row>
    <row r="32" spans="3:33" s="3" customFormat="1" ht="12.75">
      <c r="C32" s="160"/>
      <c r="D32" s="160"/>
      <c r="E32" s="160"/>
      <c r="F32" s="160"/>
      <c r="G32" s="112" t="s">
        <v>49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71" t="s">
        <v>50</v>
      </c>
      <c r="U32" s="71"/>
      <c r="V32" s="81">
        <f>V34</f>
        <v>51</v>
      </c>
      <c r="W32" s="79">
        <v>16</v>
      </c>
      <c r="X32" s="79">
        <v>16</v>
      </c>
      <c r="Y32" s="79">
        <v>16</v>
      </c>
      <c r="Z32" s="78">
        <v>191</v>
      </c>
      <c r="AA32" s="79">
        <v>16</v>
      </c>
      <c r="AB32" s="79">
        <v>16</v>
      </c>
      <c r="AC32" s="79">
        <v>16</v>
      </c>
      <c r="AD32" s="78">
        <v>16</v>
      </c>
      <c r="AE32" s="79">
        <v>16</v>
      </c>
      <c r="AF32" s="79">
        <v>16</v>
      </c>
      <c r="AG32" s="80">
        <v>16</v>
      </c>
    </row>
    <row r="33" spans="3:33" ht="12.75">
      <c r="C33" s="73"/>
      <c r="D33" s="73"/>
      <c r="E33" s="73"/>
      <c r="F33" s="73"/>
      <c r="G33" s="4"/>
      <c r="H33" s="74" t="s">
        <v>30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5"/>
      <c r="U33" s="75"/>
      <c r="V33" s="76"/>
      <c r="W33" s="64"/>
      <c r="X33" s="64"/>
      <c r="Y33" s="64"/>
      <c r="Z33" s="63"/>
      <c r="AA33" s="64"/>
      <c r="AB33" s="64"/>
      <c r="AC33" s="64"/>
      <c r="AD33" s="64"/>
      <c r="AE33" s="64"/>
      <c r="AF33" s="64"/>
      <c r="AG33" s="65"/>
    </row>
    <row r="34" spans="3:33" s="5" customFormat="1" ht="12.75">
      <c r="C34" s="69"/>
      <c r="D34" s="69"/>
      <c r="E34" s="69"/>
      <c r="F34" s="69"/>
      <c r="G34" s="6"/>
      <c r="H34" s="70" t="s">
        <v>51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 t="s">
        <v>52</v>
      </c>
      <c r="U34" s="71"/>
      <c r="V34" s="81">
        <f>ROUND(51121.14/1000,0)</f>
        <v>51</v>
      </c>
      <c r="W34" s="79">
        <v>16</v>
      </c>
      <c r="X34" s="79">
        <v>16</v>
      </c>
      <c r="Y34" s="79">
        <v>16</v>
      </c>
      <c r="Z34" s="78">
        <v>191</v>
      </c>
      <c r="AA34" s="79">
        <v>16</v>
      </c>
      <c r="AB34" s="79">
        <v>16</v>
      </c>
      <c r="AC34" s="79">
        <v>16</v>
      </c>
      <c r="AD34" s="78">
        <v>16</v>
      </c>
      <c r="AE34" s="79">
        <v>16</v>
      </c>
      <c r="AF34" s="79">
        <v>16</v>
      </c>
      <c r="AG34" s="80">
        <v>16</v>
      </c>
    </row>
    <row r="35" spans="3:33" s="3" customFormat="1" ht="24" customHeight="1">
      <c r="C35" s="58"/>
      <c r="D35" s="58"/>
      <c r="E35" s="58"/>
      <c r="F35" s="58"/>
      <c r="G35" s="153" t="s">
        <v>53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2" t="s">
        <v>54</v>
      </c>
      <c r="U35" s="152"/>
      <c r="V35" s="42" t="s">
        <v>34</v>
      </c>
      <c r="W35" s="27"/>
      <c r="X35" s="27"/>
      <c r="Y35" s="27"/>
      <c r="Z35" s="26" t="s">
        <v>34</v>
      </c>
      <c r="AA35" s="27"/>
      <c r="AB35" s="27"/>
      <c r="AC35" s="27"/>
      <c r="AD35" s="27" t="s">
        <v>34</v>
      </c>
      <c r="AE35" s="27"/>
      <c r="AF35" s="27"/>
      <c r="AG35" s="109"/>
    </row>
    <row r="36" spans="3:33" s="3" customFormat="1" ht="12.75">
      <c r="C36" s="154"/>
      <c r="D36" s="155"/>
      <c r="E36" s="155"/>
      <c r="F36" s="156"/>
      <c r="G36" s="49" t="s">
        <v>55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152" t="s">
        <v>56</v>
      </c>
      <c r="U36" s="152"/>
      <c r="V36" s="60">
        <f>V38+V39+V40+V41+V42</f>
        <v>20593</v>
      </c>
      <c r="W36" s="127">
        <v>45920</v>
      </c>
      <c r="X36" s="127">
        <v>45920</v>
      </c>
      <c r="Y36" s="127">
        <v>45920</v>
      </c>
      <c r="Z36" s="61">
        <v>50760</v>
      </c>
      <c r="AA36" s="127">
        <v>45920</v>
      </c>
      <c r="AB36" s="127">
        <v>45920</v>
      </c>
      <c r="AC36" s="127">
        <v>45920</v>
      </c>
      <c r="AD36" s="61">
        <v>54003</v>
      </c>
      <c r="AE36" s="127">
        <v>45920</v>
      </c>
      <c r="AF36" s="127">
        <v>45920</v>
      </c>
      <c r="AG36" s="151">
        <v>45920</v>
      </c>
    </row>
    <row r="37" spans="3:33" ht="12.75">
      <c r="C37" s="73"/>
      <c r="D37" s="73"/>
      <c r="E37" s="73"/>
      <c r="F37" s="73"/>
      <c r="G37" s="4"/>
      <c r="H37" s="74" t="s">
        <v>30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5"/>
      <c r="U37" s="75"/>
      <c r="V37" s="76"/>
      <c r="W37" s="64"/>
      <c r="X37" s="64"/>
      <c r="Y37" s="64"/>
      <c r="Z37" s="63"/>
      <c r="AA37" s="64"/>
      <c r="AB37" s="64"/>
      <c r="AC37" s="64"/>
      <c r="AD37" s="64"/>
      <c r="AE37" s="64"/>
      <c r="AF37" s="64"/>
      <c r="AG37" s="65"/>
    </row>
    <row r="38" spans="3:33" s="5" customFormat="1" ht="25.5" customHeight="1">
      <c r="C38" s="69"/>
      <c r="D38" s="69"/>
      <c r="E38" s="69"/>
      <c r="F38" s="69"/>
      <c r="G38" s="6"/>
      <c r="H38" s="70" t="s">
        <v>57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 t="s">
        <v>58</v>
      </c>
      <c r="U38" s="71"/>
      <c r="V38" s="81">
        <f>ROUND((3015+511385.56)/1000,0)</f>
        <v>514</v>
      </c>
      <c r="W38" s="79"/>
      <c r="X38" s="79"/>
      <c r="Y38" s="79"/>
      <c r="Z38" s="78">
        <v>1077</v>
      </c>
      <c r="AA38" s="79">
        <v>1049</v>
      </c>
      <c r="AB38" s="79">
        <v>1049</v>
      </c>
      <c r="AC38" s="79">
        <v>1049</v>
      </c>
      <c r="AD38" s="78">
        <v>635</v>
      </c>
      <c r="AE38" s="79">
        <v>1049</v>
      </c>
      <c r="AF38" s="79">
        <v>1049</v>
      </c>
      <c r="AG38" s="80">
        <v>1049</v>
      </c>
    </row>
    <row r="39" spans="3:33" s="5" customFormat="1" ht="18.75" customHeight="1">
      <c r="C39" s="69"/>
      <c r="D39" s="69"/>
      <c r="E39" s="69"/>
      <c r="F39" s="69"/>
      <c r="G39" s="6"/>
      <c r="H39" s="70" t="s">
        <v>59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1" t="s">
        <v>60</v>
      </c>
      <c r="U39" s="71"/>
      <c r="V39" s="81">
        <f>ROUND(19468515.47/1000,0)</f>
        <v>19469</v>
      </c>
      <c r="W39" s="79"/>
      <c r="X39" s="79"/>
      <c r="Y39" s="79"/>
      <c r="Z39" s="78">
        <v>41081</v>
      </c>
      <c r="AA39" s="79">
        <v>43493</v>
      </c>
      <c r="AB39" s="79">
        <v>43493</v>
      </c>
      <c r="AC39" s="79">
        <v>43493</v>
      </c>
      <c r="AD39" s="78">
        <v>48901</v>
      </c>
      <c r="AE39" s="79">
        <v>43493</v>
      </c>
      <c r="AF39" s="79">
        <v>43493</v>
      </c>
      <c r="AG39" s="80">
        <v>43493</v>
      </c>
    </row>
    <row r="40" spans="3:33" s="5" customFormat="1" ht="26.25" customHeight="1">
      <c r="C40" s="69"/>
      <c r="D40" s="69"/>
      <c r="E40" s="69"/>
      <c r="F40" s="69"/>
      <c r="G40" s="6"/>
      <c r="H40" s="70" t="s">
        <v>61</v>
      </c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 t="s">
        <v>63</v>
      </c>
      <c r="U40" s="71"/>
      <c r="V40" s="72">
        <f>ROUND((2.79+271356.77+848.2)/1000,0)</f>
        <v>272</v>
      </c>
      <c r="W40" s="67"/>
      <c r="X40" s="67"/>
      <c r="Y40" s="67"/>
      <c r="Z40" s="66">
        <v>8447</v>
      </c>
      <c r="AA40" s="67"/>
      <c r="AB40" s="67"/>
      <c r="AC40" s="67"/>
      <c r="AD40" s="67">
        <v>4231</v>
      </c>
      <c r="AE40" s="67"/>
      <c r="AF40" s="67"/>
      <c r="AG40" s="68"/>
    </row>
    <row r="41" spans="3:33" s="5" customFormat="1" ht="12.75">
      <c r="C41" s="69"/>
      <c r="D41" s="69"/>
      <c r="E41" s="69"/>
      <c r="F41" s="69"/>
      <c r="G41" s="6"/>
      <c r="H41" s="70" t="s">
        <v>64</v>
      </c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 t="s">
        <v>65</v>
      </c>
      <c r="U41" s="71"/>
      <c r="V41" s="81">
        <f>ROUND(7000/1000,0)</f>
        <v>7</v>
      </c>
      <c r="W41" s="79"/>
      <c r="X41" s="79"/>
      <c r="Y41" s="79"/>
      <c r="Z41" s="78">
        <v>16</v>
      </c>
      <c r="AA41" s="79">
        <v>5</v>
      </c>
      <c r="AB41" s="79">
        <v>5</v>
      </c>
      <c r="AC41" s="79">
        <v>5</v>
      </c>
      <c r="AD41" s="78">
        <v>6</v>
      </c>
      <c r="AE41" s="79">
        <v>5</v>
      </c>
      <c r="AF41" s="79">
        <v>5</v>
      </c>
      <c r="AG41" s="80">
        <v>5</v>
      </c>
    </row>
    <row r="42" spans="3:33" s="5" customFormat="1" ht="27" customHeight="1">
      <c r="C42" s="69"/>
      <c r="D42" s="69"/>
      <c r="E42" s="69"/>
      <c r="F42" s="69"/>
      <c r="G42" s="6"/>
      <c r="H42" s="70" t="s">
        <v>66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1" t="s">
        <v>67</v>
      </c>
      <c r="U42" s="71"/>
      <c r="V42" s="81">
        <f>ROUND((61243.15+270219.1)/1000,0)</f>
        <v>331</v>
      </c>
      <c r="W42" s="79"/>
      <c r="X42" s="79"/>
      <c r="Y42" s="79"/>
      <c r="Z42" s="78">
        <v>139</v>
      </c>
      <c r="AA42" s="79">
        <v>1373</v>
      </c>
      <c r="AB42" s="79">
        <v>1373</v>
      </c>
      <c r="AC42" s="79">
        <v>1373</v>
      </c>
      <c r="AD42" s="78">
        <v>230</v>
      </c>
      <c r="AE42" s="79">
        <v>1373</v>
      </c>
      <c r="AF42" s="79">
        <v>1373</v>
      </c>
      <c r="AG42" s="80">
        <v>1373</v>
      </c>
    </row>
    <row r="43" spans="3:33" s="3" customFormat="1" ht="25.5" customHeight="1">
      <c r="C43" s="48"/>
      <c r="D43" s="48"/>
      <c r="E43" s="48"/>
      <c r="F43" s="48"/>
      <c r="G43" s="153" t="s">
        <v>68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2" t="s">
        <v>69</v>
      </c>
      <c r="U43" s="152"/>
      <c r="V43" s="60">
        <f>V45</f>
        <v>218000</v>
      </c>
      <c r="W43" s="127">
        <v>158000</v>
      </c>
      <c r="X43" s="127">
        <v>158000</v>
      </c>
      <c r="Y43" s="127">
        <v>158000</v>
      </c>
      <c r="Z43" s="61">
        <v>163000</v>
      </c>
      <c r="AA43" s="127">
        <v>158000</v>
      </c>
      <c r="AB43" s="127">
        <v>158000</v>
      </c>
      <c r="AC43" s="127">
        <v>158000</v>
      </c>
      <c r="AD43" s="61">
        <v>87000</v>
      </c>
      <c r="AE43" s="127">
        <v>158000</v>
      </c>
      <c r="AF43" s="127">
        <v>158000</v>
      </c>
      <c r="AG43" s="151">
        <v>158000</v>
      </c>
    </row>
    <row r="44" spans="3:33" s="5" customFormat="1" ht="12.75">
      <c r="C44" s="69"/>
      <c r="D44" s="69"/>
      <c r="E44" s="69"/>
      <c r="F44" s="69"/>
      <c r="G44" s="6"/>
      <c r="H44" s="70" t="s">
        <v>70</v>
      </c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 t="s">
        <v>71</v>
      </c>
      <c r="U44" s="71"/>
      <c r="V44" s="86" t="s">
        <v>34</v>
      </c>
      <c r="W44" s="84"/>
      <c r="X44" s="84"/>
      <c r="Y44" s="84"/>
      <c r="Z44" s="83" t="s">
        <v>34</v>
      </c>
      <c r="AA44" s="84"/>
      <c r="AB44" s="84"/>
      <c r="AC44" s="84"/>
      <c r="AD44" s="84" t="s">
        <v>34</v>
      </c>
      <c r="AE44" s="84"/>
      <c r="AF44" s="84"/>
      <c r="AG44" s="85"/>
    </row>
    <row r="45" spans="3:33" s="5" customFormat="1" ht="12.75">
      <c r="C45" s="69"/>
      <c r="D45" s="69"/>
      <c r="E45" s="69"/>
      <c r="F45" s="69"/>
      <c r="G45" s="6"/>
      <c r="H45" s="70" t="s">
        <v>72</v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1" t="s">
        <v>73</v>
      </c>
      <c r="U45" s="71"/>
      <c r="V45" s="60">
        <v>218000</v>
      </c>
      <c r="W45" s="127">
        <v>158000</v>
      </c>
      <c r="X45" s="127">
        <v>158000</v>
      </c>
      <c r="Y45" s="127">
        <v>158000</v>
      </c>
      <c r="Z45" s="61">
        <v>163000</v>
      </c>
      <c r="AA45" s="127">
        <v>158000</v>
      </c>
      <c r="AB45" s="127">
        <v>158000</v>
      </c>
      <c r="AC45" s="127">
        <v>158000</v>
      </c>
      <c r="AD45" s="61">
        <v>87000</v>
      </c>
      <c r="AE45" s="127">
        <v>158000</v>
      </c>
      <c r="AF45" s="127">
        <v>158000</v>
      </c>
      <c r="AG45" s="151">
        <v>158000</v>
      </c>
    </row>
    <row r="46" spans="3:33" s="3" customFormat="1" ht="24" customHeight="1">
      <c r="C46" s="58"/>
      <c r="D46" s="58"/>
      <c r="E46" s="58"/>
      <c r="F46" s="58"/>
      <c r="G46" s="153" t="s">
        <v>74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2" t="s">
        <v>75</v>
      </c>
      <c r="U46" s="152"/>
      <c r="V46" s="60">
        <f>V48+V49</f>
        <v>7777</v>
      </c>
      <c r="W46" s="127">
        <v>3542</v>
      </c>
      <c r="X46" s="127">
        <v>3542</v>
      </c>
      <c r="Y46" s="127">
        <v>3542</v>
      </c>
      <c r="Z46" s="61">
        <v>3095</v>
      </c>
      <c r="AA46" s="127">
        <v>3542</v>
      </c>
      <c r="AB46" s="127">
        <v>3542</v>
      </c>
      <c r="AC46" s="127">
        <v>3542</v>
      </c>
      <c r="AD46" s="61">
        <v>2455</v>
      </c>
      <c r="AE46" s="127">
        <v>3542</v>
      </c>
      <c r="AF46" s="127">
        <v>3542</v>
      </c>
      <c r="AG46" s="151">
        <v>3542</v>
      </c>
    </row>
    <row r="47" spans="3:33" ht="12.75">
      <c r="C47" s="73"/>
      <c r="D47" s="73"/>
      <c r="E47" s="73"/>
      <c r="F47" s="73"/>
      <c r="G47" s="4"/>
      <c r="H47" s="74" t="s">
        <v>30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5"/>
      <c r="U47" s="75"/>
      <c r="V47" s="76"/>
      <c r="W47" s="64"/>
      <c r="X47" s="64"/>
      <c r="Y47" s="64"/>
      <c r="Z47" s="63"/>
      <c r="AA47" s="64"/>
      <c r="AB47" s="64"/>
      <c r="AC47" s="64"/>
      <c r="AD47" s="64"/>
      <c r="AE47" s="64"/>
      <c r="AF47" s="64"/>
      <c r="AG47" s="65"/>
    </row>
    <row r="48" spans="3:33" s="5" customFormat="1" ht="12.75">
      <c r="C48" s="69"/>
      <c r="D48" s="69"/>
      <c r="E48" s="69"/>
      <c r="F48" s="69"/>
      <c r="G48" s="6"/>
      <c r="H48" s="70" t="s">
        <v>76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1" t="s">
        <v>77</v>
      </c>
      <c r="U48" s="71"/>
      <c r="V48" s="81">
        <f>ROUND(662.85/1000,0)</f>
        <v>1</v>
      </c>
      <c r="W48" s="79">
        <v>1</v>
      </c>
      <c r="X48" s="79">
        <v>1</v>
      </c>
      <c r="Y48" s="79">
        <v>1</v>
      </c>
      <c r="Z48" s="78">
        <v>3</v>
      </c>
      <c r="AA48" s="79">
        <v>1</v>
      </c>
      <c r="AB48" s="79">
        <v>1</v>
      </c>
      <c r="AC48" s="79">
        <v>1</v>
      </c>
      <c r="AD48" s="78">
        <v>1</v>
      </c>
      <c r="AE48" s="79">
        <v>1</v>
      </c>
      <c r="AF48" s="79">
        <v>1</v>
      </c>
      <c r="AG48" s="80">
        <v>1</v>
      </c>
    </row>
    <row r="49" spans="3:33" s="5" customFormat="1" ht="12.75">
      <c r="C49" s="69"/>
      <c r="D49" s="69"/>
      <c r="E49" s="69"/>
      <c r="F49" s="69"/>
      <c r="G49" s="6"/>
      <c r="H49" s="70" t="s">
        <v>78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 t="s">
        <v>79</v>
      </c>
      <c r="U49" s="71"/>
      <c r="V49" s="81">
        <f>ROUND(7776104.08/1000,0)</f>
        <v>7776</v>
      </c>
      <c r="W49" s="79">
        <v>3541</v>
      </c>
      <c r="X49" s="79">
        <v>3541</v>
      </c>
      <c r="Y49" s="79">
        <v>3541</v>
      </c>
      <c r="Z49" s="78">
        <v>3092</v>
      </c>
      <c r="AA49" s="79">
        <v>3541</v>
      </c>
      <c r="AB49" s="79">
        <v>3541</v>
      </c>
      <c r="AC49" s="79">
        <v>3541</v>
      </c>
      <c r="AD49" s="78">
        <v>2454</v>
      </c>
      <c r="AE49" s="79">
        <v>3541</v>
      </c>
      <c r="AF49" s="79">
        <v>3541</v>
      </c>
      <c r="AG49" s="80">
        <v>3541</v>
      </c>
    </row>
    <row r="50" spans="3:33" s="5" customFormat="1" ht="12.75">
      <c r="C50" s="69"/>
      <c r="D50" s="69"/>
      <c r="E50" s="69"/>
      <c r="F50" s="69"/>
      <c r="G50" s="6"/>
      <c r="H50" s="70" t="s">
        <v>80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1" t="s">
        <v>81</v>
      </c>
      <c r="U50" s="71"/>
      <c r="V50" s="72" t="s">
        <v>34</v>
      </c>
      <c r="W50" s="67"/>
      <c r="X50" s="67"/>
      <c r="Y50" s="67"/>
      <c r="Z50" s="66" t="s">
        <v>34</v>
      </c>
      <c r="AA50" s="67"/>
      <c r="AB50" s="67"/>
      <c r="AC50" s="67"/>
      <c r="AD50" s="67" t="s">
        <v>34</v>
      </c>
      <c r="AE50" s="67"/>
      <c r="AF50" s="67"/>
      <c r="AG50" s="68"/>
    </row>
    <row r="51" spans="3:33" s="3" customFormat="1" ht="12.75">
      <c r="C51" s="58"/>
      <c r="D51" s="58"/>
      <c r="E51" s="58"/>
      <c r="F51" s="58"/>
      <c r="G51" s="49" t="s">
        <v>82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152" t="s">
        <v>83</v>
      </c>
      <c r="U51" s="152"/>
      <c r="V51" s="60">
        <f>V53</f>
        <v>235</v>
      </c>
      <c r="W51" s="127">
        <v>236</v>
      </c>
      <c r="X51" s="127">
        <v>236</v>
      </c>
      <c r="Y51" s="127">
        <v>236</v>
      </c>
      <c r="Z51" s="61">
        <v>305</v>
      </c>
      <c r="AA51" s="127">
        <v>236</v>
      </c>
      <c r="AB51" s="127">
        <v>236</v>
      </c>
      <c r="AC51" s="127">
        <v>236</v>
      </c>
      <c r="AD51" s="61">
        <v>35</v>
      </c>
      <c r="AE51" s="127">
        <v>236</v>
      </c>
      <c r="AF51" s="127">
        <v>236</v>
      </c>
      <c r="AG51" s="151">
        <v>236</v>
      </c>
    </row>
    <row r="52" spans="3:33" ht="12.75">
      <c r="C52" s="73"/>
      <c r="D52" s="73"/>
      <c r="E52" s="73"/>
      <c r="F52" s="73"/>
      <c r="G52" s="4"/>
      <c r="H52" s="74" t="s">
        <v>30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75"/>
      <c r="V52" s="76"/>
      <c r="W52" s="64"/>
      <c r="X52" s="64"/>
      <c r="Y52" s="64"/>
      <c r="Z52" s="63"/>
      <c r="AA52" s="64"/>
      <c r="AB52" s="64"/>
      <c r="AC52" s="64"/>
      <c r="AD52" s="64"/>
      <c r="AE52" s="64"/>
      <c r="AF52" s="64"/>
      <c r="AG52" s="65"/>
    </row>
    <row r="53" spans="3:33" s="5" customFormat="1" ht="13.5" thickBot="1">
      <c r="C53" s="69" t="s">
        <v>31</v>
      </c>
      <c r="D53" s="69"/>
      <c r="E53" s="69"/>
      <c r="F53" s="69"/>
      <c r="G53" s="6"/>
      <c r="H53" s="70" t="s">
        <v>84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1" t="s">
        <v>85</v>
      </c>
      <c r="U53" s="71"/>
      <c r="V53" s="147">
        <f>ROUND(234530.02/1000,0)</f>
        <v>235</v>
      </c>
      <c r="W53" s="148">
        <v>236</v>
      </c>
      <c r="X53" s="148">
        <v>236</v>
      </c>
      <c r="Y53" s="148">
        <v>236</v>
      </c>
      <c r="Z53" s="149">
        <v>305</v>
      </c>
      <c r="AA53" s="148">
        <v>236</v>
      </c>
      <c r="AB53" s="148">
        <v>236</v>
      </c>
      <c r="AC53" s="148">
        <v>236</v>
      </c>
      <c r="AD53" s="149">
        <v>35</v>
      </c>
      <c r="AE53" s="148">
        <v>236</v>
      </c>
      <c r="AF53" s="148">
        <v>236</v>
      </c>
      <c r="AG53" s="150">
        <v>236</v>
      </c>
    </row>
    <row r="54" spans="3:33" s="3" customFormat="1" ht="13.5" thickBot="1">
      <c r="C54" s="57" t="s">
        <v>27</v>
      </c>
      <c r="D54" s="57"/>
      <c r="E54" s="57"/>
      <c r="F54" s="57"/>
      <c r="G54" s="104" t="s">
        <v>86</v>
      </c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46" t="s">
        <v>87</v>
      </c>
      <c r="U54" s="146"/>
      <c r="V54" s="119">
        <f>V32+V36+V43+V46+V51</f>
        <v>246656</v>
      </c>
      <c r="W54" s="232">
        <v>207714</v>
      </c>
      <c r="X54" s="232">
        <v>207714</v>
      </c>
      <c r="Y54" s="232">
        <v>207714</v>
      </c>
      <c r="Z54" s="232">
        <v>217351</v>
      </c>
      <c r="AA54" s="232">
        <v>207714</v>
      </c>
      <c r="AB54" s="232">
        <v>207714</v>
      </c>
      <c r="AC54" s="232">
        <v>207714</v>
      </c>
      <c r="AD54" s="163">
        <v>143509</v>
      </c>
      <c r="AE54" s="232">
        <v>207714</v>
      </c>
      <c r="AF54" s="232">
        <v>207714</v>
      </c>
      <c r="AG54" s="229">
        <v>207714</v>
      </c>
    </row>
    <row r="55" spans="3:33" s="3" customFormat="1" ht="13.5" thickBot="1">
      <c r="C55" s="103" t="s">
        <v>27</v>
      </c>
      <c r="D55" s="103"/>
      <c r="E55" s="103"/>
      <c r="F55" s="103"/>
      <c r="G55" s="233" t="s">
        <v>88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146" t="s">
        <v>89</v>
      </c>
      <c r="U55" s="146"/>
      <c r="V55" s="51">
        <f>V54+V30</f>
        <v>247976</v>
      </c>
      <c r="W55" s="144">
        <v>258253</v>
      </c>
      <c r="X55" s="144">
        <v>258253</v>
      </c>
      <c r="Y55" s="144">
        <v>258253</v>
      </c>
      <c r="Z55" s="144">
        <v>218617</v>
      </c>
      <c r="AA55" s="144">
        <v>258253</v>
      </c>
      <c r="AB55" s="144">
        <v>258253</v>
      </c>
      <c r="AC55" s="144">
        <v>258253</v>
      </c>
      <c r="AD55" s="231">
        <v>226815</v>
      </c>
      <c r="AE55" s="144">
        <v>258253</v>
      </c>
      <c r="AF55" s="144">
        <v>258253</v>
      </c>
      <c r="AG55" s="145">
        <v>258253</v>
      </c>
    </row>
    <row r="56" spans="3:33" ht="21.75" customHeight="1">
      <c r="C56" s="12"/>
      <c r="D56" s="12"/>
      <c r="E56" s="12"/>
      <c r="F56" s="12"/>
      <c r="T56" s="7"/>
      <c r="U56" s="7"/>
      <c r="AA56" s="8"/>
      <c r="AF56" s="9"/>
      <c r="AG56" s="9" t="s">
        <v>90</v>
      </c>
    </row>
    <row r="57" spans="3:33" ht="42.75" customHeight="1" thickBot="1">
      <c r="C57" s="139" t="s">
        <v>22</v>
      </c>
      <c r="D57" s="139"/>
      <c r="E57" s="139"/>
      <c r="F57" s="139"/>
      <c r="G57" s="45" t="s">
        <v>23</v>
      </c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45" t="s">
        <v>24</v>
      </c>
      <c r="U57" s="45"/>
      <c r="V57" s="143" t="s">
        <v>168</v>
      </c>
      <c r="W57" s="143"/>
      <c r="X57" s="143"/>
      <c r="Y57" s="143"/>
      <c r="Z57" s="143" t="s">
        <v>160</v>
      </c>
      <c r="AA57" s="143"/>
      <c r="AB57" s="143"/>
      <c r="AC57" s="143"/>
      <c r="AD57" s="143" t="s">
        <v>159</v>
      </c>
      <c r="AE57" s="143"/>
      <c r="AF57" s="143"/>
      <c r="AG57" s="143"/>
    </row>
    <row r="58" spans="3:33" ht="18.75" customHeight="1">
      <c r="C58" s="73"/>
      <c r="D58" s="73"/>
      <c r="E58" s="73"/>
      <c r="F58" s="73"/>
      <c r="G58" s="141" t="s">
        <v>91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07"/>
      <c r="U58" s="107"/>
      <c r="V58" s="142"/>
      <c r="W58" s="142"/>
      <c r="X58" s="142"/>
      <c r="Y58" s="142"/>
      <c r="Z58" s="136"/>
      <c r="AA58" s="137"/>
      <c r="AB58" s="137"/>
      <c r="AC58" s="137"/>
      <c r="AD58" s="138"/>
      <c r="AE58" s="138"/>
      <c r="AF58" s="138"/>
      <c r="AG58" s="138"/>
    </row>
    <row r="59" spans="3:33" ht="12.75">
      <c r="C59" s="73"/>
      <c r="D59" s="73"/>
      <c r="E59" s="73"/>
      <c r="F59" s="73"/>
      <c r="G59" s="116" t="s">
        <v>92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97"/>
      <c r="U59" s="97"/>
      <c r="V59" s="135"/>
      <c r="W59" s="135"/>
      <c r="X59" s="135"/>
      <c r="Y59" s="135"/>
      <c r="Z59" s="130"/>
      <c r="AA59" s="131"/>
      <c r="AB59" s="131"/>
      <c r="AC59" s="131"/>
      <c r="AD59" s="132"/>
      <c r="AE59" s="132"/>
      <c r="AF59" s="132"/>
      <c r="AG59" s="132"/>
    </row>
    <row r="60" spans="3:33" s="3" customFormat="1" ht="24.75" customHeight="1">
      <c r="C60" s="69" t="s">
        <v>27</v>
      </c>
      <c r="D60" s="69"/>
      <c r="E60" s="69"/>
      <c r="F60" s="69"/>
      <c r="G60" s="134" t="s">
        <v>93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95" t="s">
        <v>94</v>
      </c>
      <c r="U60" s="95"/>
      <c r="V60" s="81">
        <v>28750</v>
      </c>
      <c r="W60" s="81">
        <v>28750</v>
      </c>
      <c r="X60" s="81">
        <v>28750</v>
      </c>
      <c r="Y60" s="81">
        <v>28750</v>
      </c>
      <c r="Z60" s="78">
        <v>28750</v>
      </c>
      <c r="AA60" s="81">
        <v>28750</v>
      </c>
      <c r="AB60" s="81">
        <v>28750</v>
      </c>
      <c r="AC60" s="81">
        <v>28750</v>
      </c>
      <c r="AD60" s="78">
        <v>28750</v>
      </c>
      <c r="AE60" s="81">
        <v>28750</v>
      </c>
      <c r="AF60" s="81">
        <v>28750</v>
      </c>
      <c r="AG60" s="133">
        <v>28750</v>
      </c>
    </row>
    <row r="61" spans="3:33" s="3" customFormat="1" ht="26.25" customHeight="1">
      <c r="C61" s="58" t="s">
        <v>27</v>
      </c>
      <c r="D61" s="58"/>
      <c r="E61" s="58"/>
      <c r="F61" s="58"/>
      <c r="G61" s="129" t="s">
        <v>95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45" t="s">
        <v>96</v>
      </c>
      <c r="U61" s="45"/>
      <c r="V61" s="42" t="s">
        <v>35</v>
      </c>
      <c r="W61" s="42"/>
      <c r="X61" s="42"/>
      <c r="Y61" s="42"/>
      <c r="Z61" s="26" t="s">
        <v>35</v>
      </c>
      <c r="AA61" s="42"/>
      <c r="AB61" s="42"/>
      <c r="AC61" s="42"/>
      <c r="AD61" s="26" t="s">
        <v>35</v>
      </c>
      <c r="AE61" s="42"/>
      <c r="AF61" s="42"/>
      <c r="AG61" s="77"/>
    </row>
    <row r="62" spans="3:33" s="3" customFormat="1" ht="12.75">
      <c r="C62" s="58" t="s">
        <v>27</v>
      </c>
      <c r="D62" s="58"/>
      <c r="E62" s="58"/>
      <c r="F62" s="58"/>
      <c r="G62" s="128" t="s">
        <v>97</v>
      </c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45" t="s">
        <v>98</v>
      </c>
      <c r="U62" s="45"/>
      <c r="V62" s="42" t="s">
        <v>35</v>
      </c>
      <c r="W62" s="42"/>
      <c r="X62" s="42"/>
      <c r="Y62" s="42"/>
      <c r="Z62" s="26" t="s">
        <v>35</v>
      </c>
      <c r="AA62" s="42"/>
      <c r="AB62" s="42"/>
      <c r="AC62" s="42"/>
      <c r="AD62" s="26" t="s">
        <v>35</v>
      </c>
      <c r="AE62" s="42"/>
      <c r="AF62" s="42"/>
      <c r="AG62" s="77"/>
    </row>
    <row r="63" spans="3:33" s="3" customFormat="1" ht="12.75">
      <c r="C63" s="58" t="s">
        <v>27</v>
      </c>
      <c r="D63" s="58"/>
      <c r="E63" s="58"/>
      <c r="F63" s="58"/>
      <c r="G63" s="128" t="s">
        <v>99</v>
      </c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45" t="s">
        <v>100</v>
      </c>
      <c r="U63" s="45"/>
      <c r="V63" s="60">
        <v>71250</v>
      </c>
      <c r="W63" s="60">
        <v>71250</v>
      </c>
      <c r="X63" s="60">
        <v>71250</v>
      </c>
      <c r="Y63" s="60">
        <v>71250</v>
      </c>
      <c r="Z63" s="61">
        <v>71250</v>
      </c>
      <c r="AA63" s="60">
        <v>71250</v>
      </c>
      <c r="AB63" s="60">
        <v>71250</v>
      </c>
      <c r="AC63" s="60">
        <v>71250</v>
      </c>
      <c r="AD63" s="61">
        <v>71250</v>
      </c>
      <c r="AE63" s="60">
        <v>71250</v>
      </c>
      <c r="AF63" s="60">
        <v>71250</v>
      </c>
      <c r="AG63" s="62">
        <v>71250</v>
      </c>
    </row>
    <row r="64" spans="3:33" s="3" customFormat="1" ht="12.75" customHeight="1">
      <c r="C64" s="58" t="s">
        <v>27</v>
      </c>
      <c r="D64" s="58"/>
      <c r="E64" s="58"/>
      <c r="F64" s="58"/>
      <c r="G64" s="128" t="s">
        <v>101</v>
      </c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45" t="s">
        <v>102</v>
      </c>
      <c r="U64" s="45"/>
      <c r="V64" s="60">
        <f>V67</f>
        <v>8172</v>
      </c>
      <c r="W64" s="60">
        <v>8172</v>
      </c>
      <c r="X64" s="60">
        <v>8172</v>
      </c>
      <c r="Y64" s="60">
        <v>8172</v>
      </c>
      <c r="Z64" s="61">
        <v>8172</v>
      </c>
      <c r="AA64" s="60">
        <v>8172</v>
      </c>
      <c r="AB64" s="60">
        <v>8172</v>
      </c>
      <c r="AC64" s="60">
        <v>8172</v>
      </c>
      <c r="AD64" s="61">
        <v>8172</v>
      </c>
      <c r="AE64" s="60">
        <v>8172</v>
      </c>
      <c r="AF64" s="60">
        <v>8172</v>
      </c>
      <c r="AG64" s="62">
        <v>8172</v>
      </c>
    </row>
    <row r="65" spans="3:33" ht="12.75">
      <c r="C65" s="73"/>
      <c r="D65" s="73"/>
      <c r="E65" s="73"/>
      <c r="F65" s="73"/>
      <c r="G65" s="4"/>
      <c r="H65" s="74" t="s">
        <v>30</v>
      </c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5"/>
      <c r="U65" s="75"/>
      <c r="V65" s="76"/>
      <c r="W65" s="64"/>
      <c r="X65" s="64"/>
      <c r="Y65" s="64"/>
      <c r="Z65" s="63"/>
      <c r="AA65" s="64"/>
      <c r="AB65" s="64"/>
      <c r="AC65" s="64"/>
      <c r="AD65" s="63"/>
      <c r="AE65" s="64"/>
      <c r="AF65" s="64"/>
      <c r="AG65" s="65"/>
    </row>
    <row r="66" spans="3:33" s="5" customFormat="1" ht="26.25" customHeight="1">
      <c r="C66" s="69" t="s">
        <v>31</v>
      </c>
      <c r="D66" s="69"/>
      <c r="E66" s="69"/>
      <c r="F66" s="69"/>
      <c r="G66" s="6"/>
      <c r="H66" s="70" t="s">
        <v>103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1" t="s">
        <v>104</v>
      </c>
      <c r="U66" s="71"/>
      <c r="V66" s="72" t="s">
        <v>34</v>
      </c>
      <c r="W66" s="67"/>
      <c r="X66" s="67"/>
      <c r="Y66" s="67"/>
      <c r="Z66" s="66" t="s">
        <v>34</v>
      </c>
      <c r="AA66" s="67"/>
      <c r="AB66" s="67"/>
      <c r="AC66" s="67"/>
      <c r="AD66" s="66" t="s">
        <v>34</v>
      </c>
      <c r="AE66" s="67"/>
      <c r="AF66" s="67"/>
      <c r="AG66" s="68"/>
    </row>
    <row r="67" spans="3:33" s="5" customFormat="1" ht="26.25" customHeight="1">
      <c r="C67" s="69" t="s">
        <v>31</v>
      </c>
      <c r="D67" s="69"/>
      <c r="E67" s="69"/>
      <c r="F67" s="69"/>
      <c r="G67" s="6"/>
      <c r="H67" s="70" t="s">
        <v>105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1" t="s">
        <v>106</v>
      </c>
      <c r="U67" s="71"/>
      <c r="V67" s="60">
        <f>ROUND(8172219/1000,0)</f>
        <v>8172</v>
      </c>
      <c r="W67" s="127">
        <v>8172</v>
      </c>
      <c r="X67" s="127">
        <v>8172</v>
      </c>
      <c r="Y67" s="127">
        <v>8172</v>
      </c>
      <c r="Z67" s="78">
        <v>8172</v>
      </c>
      <c r="AA67" s="79">
        <v>8172</v>
      </c>
      <c r="AB67" s="79">
        <v>8172</v>
      </c>
      <c r="AC67" s="79">
        <v>8172</v>
      </c>
      <c r="AD67" s="78">
        <v>8172</v>
      </c>
      <c r="AE67" s="79">
        <v>8172</v>
      </c>
      <c r="AF67" s="79">
        <v>8172</v>
      </c>
      <c r="AG67" s="80">
        <v>8172</v>
      </c>
    </row>
    <row r="68" spans="3:33" s="3" customFormat="1" ht="24.75" customHeight="1" thickBot="1">
      <c r="C68" s="101" t="s">
        <v>27</v>
      </c>
      <c r="D68" s="101"/>
      <c r="E68" s="101"/>
      <c r="F68" s="101"/>
      <c r="G68" s="126" t="s">
        <v>107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07" t="s">
        <v>108</v>
      </c>
      <c r="U68" s="107"/>
      <c r="V68" s="121">
        <f>ROUND((64390309.43+70339384.45)/1000,0)</f>
        <v>134730</v>
      </c>
      <c r="W68" s="121">
        <v>136096</v>
      </c>
      <c r="X68" s="121">
        <v>136096</v>
      </c>
      <c r="Y68" s="121">
        <v>136096</v>
      </c>
      <c r="Z68" s="120">
        <v>68391</v>
      </c>
      <c r="AA68" s="121">
        <v>136096</v>
      </c>
      <c r="AB68" s="121">
        <v>136096</v>
      </c>
      <c r="AC68" s="121">
        <v>136096</v>
      </c>
      <c r="AD68" s="122">
        <v>109967</v>
      </c>
      <c r="AE68" s="123">
        <v>136096</v>
      </c>
      <c r="AF68" s="123">
        <v>136096</v>
      </c>
      <c r="AG68" s="124">
        <v>136096</v>
      </c>
    </row>
    <row r="69" spans="3:33" s="3" customFormat="1" ht="13.5" thickBot="1">
      <c r="C69" s="103" t="s">
        <v>27</v>
      </c>
      <c r="D69" s="103"/>
      <c r="E69" s="103"/>
      <c r="F69" s="103"/>
      <c r="G69" s="104" t="s">
        <v>109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44" t="s">
        <v>110</v>
      </c>
      <c r="U69" s="44"/>
      <c r="V69" s="119">
        <f>V60+V63+V64+V68</f>
        <v>242902</v>
      </c>
      <c r="W69" s="119">
        <v>244268</v>
      </c>
      <c r="X69" s="119">
        <v>244268</v>
      </c>
      <c r="Y69" s="119">
        <v>244268</v>
      </c>
      <c r="Z69" s="232">
        <v>176563</v>
      </c>
      <c r="AA69" s="119">
        <v>244268</v>
      </c>
      <c r="AB69" s="119">
        <v>244268</v>
      </c>
      <c r="AC69" s="119">
        <v>244268</v>
      </c>
      <c r="AD69" s="163">
        <v>218139</v>
      </c>
      <c r="AE69" s="119">
        <v>244268</v>
      </c>
      <c r="AF69" s="119">
        <v>244268</v>
      </c>
      <c r="AG69" s="125">
        <v>244268</v>
      </c>
    </row>
    <row r="70" spans="3:33" ht="12.75">
      <c r="C70" s="115"/>
      <c r="D70" s="115"/>
      <c r="E70" s="115"/>
      <c r="F70" s="115"/>
      <c r="G70" s="116" t="s">
        <v>111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97"/>
      <c r="U70" s="97"/>
      <c r="V70" s="118"/>
      <c r="W70" s="118"/>
      <c r="X70" s="118"/>
      <c r="Y70" s="118"/>
      <c r="Z70" s="113"/>
      <c r="AA70" s="113"/>
      <c r="AB70" s="113"/>
      <c r="AC70" s="113"/>
      <c r="AD70" s="114"/>
      <c r="AE70" s="114"/>
      <c r="AF70" s="114"/>
      <c r="AG70" s="114"/>
    </row>
    <row r="71" spans="3:33" s="3" customFormat="1" ht="12.75">
      <c r="C71" s="69" t="s">
        <v>27</v>
      </c>
      <c r="D71" s="69"/>
      <c r="E71" s="69"/>
      <c r="F71" s="69"/>
      <c r="G71" s="112" t="s">
        <v>112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95" t="s">
        <v>113</v>
      </c>
      <c r="U71" s="95"/>
      <c r="V71" s="72" t="s">
        <v>35</v>
      </c>
      <c r="W71" s="72"/>
      <c r="X71" s="72"/>
      <c r="Y71" s="72"/>
      <c r="Z71" s="67" t="s">
        <v>35</v>
      </c>
      <c r="AA71" s="67"/>
      <c r="AB71" s="67"/>
      <c r="AC71" s="67"/>
      <c r="AD71" s="68" t="s">
        <v>35</v>
      </c>
      <c r="AE71" s="68"/>
      <c r="AF71" s="68"/>
      <c r="AG71" s="68"/>
    </row>
    <row r="72" spans="3:33" ht="12.75">
      <c r="C72" s="73"/>
      <c r="D72" s="73"/>
      <c r="E72" s="73"/>
      <c r="F72" s="73"/>
      <c r="G72" s="4"/>
      <c r="H72" s="74" t="s">
        <v>30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5"/>
      <c r="U72" s="75"/>
      <c r="V72" s="76"/>
      <c r="W72" s="64"/>
      <c r="X72" s="64"/>
      <c r="Y72" s="64"/>
      <c r="Z72" s="64"/>
      <c r="AA72" s="64"/>
      <c r="AB72" s="64"/>
      <c r="AC72" s="64"/>
      <c r="AD72" s="65"/>
      <c r="AE72" s="65"/>
      <c r="AF72" s="65"/>
      <c r="AG72" s="65"/>
    </row>
    <row r="73" spans="3:33" s="5" customFormat="1" ht="12.75">
      <c r="C73" s="69" t="s">
        <v>31</v>
      </c>
      <c r="D73" s="69"/>
      <c r="E73" s="69"/>
      <c r="F73" s="69"/>
      <c r="G73" s="6"/>
      <c r="H73" s="70" t="s">
        <v>114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1" t="s">
        <v>115</v>
      </c>
      <c r="U73" s="71"/>
      <c r="V73" s="72" t="s">
        <v>34</v>
      </c>
      <c r="W73" s="67"/>
      <c r="X73" s="67"/>
      <c r="Y73" s="67"/>
      <c r="Z73" s="67" t="s">
        <v>34</v>
      </c>
      <c r="AA73" s="67"/>
      <c r="AB73" s="67"/>
      <c r="AC73" s="67"/>
      <c r="AD73" s="68" t="s">
        <v>34</v>
      </c>
      <c r="AE73" s="68"/>
      <c r="AF73" s="68"/>
      <c r="AG73" s="68"/>
    </row>
    <row r="74" spans="3:33" s="5" customFormat="1" ht="12.75">
      <c r="C74" s="69" t="s">
        <v>31</v>
      </c>
      <c r="D74" s="69"/>
      <c r="E74" s="69"/>
      <c r="F74" s="69"/>
      <c r="G74" s="6"/>
      <c r="H74" s="70" t="s">
        <v>116</v>
      </c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1" t="s">
        <v>117</v>
      </c>
      <c r="U74" s="71"/>
      <c r="V74" s="72" t="s">
        <v>34</v>
      </c>
      <c r="W74" s="67"/>
      <c r="X74" s="67"/>
      <c r="Y74" s="67"/>
      <c r="Z74" s="67" t="s">
        <v>34</v>
      </c>
      <c r="AA74" s="67"/>
      <c r="AB74" s="67"/>
      <c r="AC74" s="67"/>
      <c r="AD74" s="68" t="s">
        <v>34</v>
      </c>
      <c r="AE74" s="68"/>
      <c r="AF74" s="68"/>
      <c r="AG74" s="68"/>
    </row>
    <row r="75" spans="3:33" s="3" customFormat="1" ht="12.75">
      <c r="C75" s="58" t="s">
        <v>27</v>
      </c>
      <c r="D75" s="58"/>
      <c r="E75" s="58"/>
      <c r="F75" s="58"/>
      <c r="G75" s="49" t="s">
        <v>118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5" t="s">
        <v>119</v>
      </c>
      <c r="U75" s="45"/>
      <c r="V75" s="42" t="s">
        <v>35</v>
      </c>
      <c r="W75" s="42"/>
      <c r="X75" s="42"/>
      <c r="Y75" s="42"/>
      <c r="Z75" s="27" t="s">
        <v>35</v>
      </c>
      <c r="AA75" s="27"/>
      <c r="AB75" s="27"/>
      <c r="AC75" s="27"/>
      <c r="AD75" s="109" t="s">
        <v>35</v>
      </c>
      <c r="AE75" s="109"/>
      <c r="AF75" s="109"/>
      <c r="AG75" s="109"/>
    </row>
    <row r="76" spans="3:33" s="3" customFormat="1" ht="12.75">
      <c r="C76" s="58" t="s">
        <v>27</v>
      </c>
      <c r="D76" s="58"/>
      <c r="E76" s="58"/>
      <c r="F76" s="58"/>
      <c r="G76" s="49" t="s">
        <v>120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5" t="s">
        <v>121</v>
      </c>
      <c r="U76" s="45"/>
      <c r="V76" s="42" t="s">
        <v>35</v>
      </c>
      <c r="W76" s="42"/>
      <c r="X76" s="42"/>
      <c r="Y76" s="42"/>
      <c r="Z76" s="27" t="s">
        <v>35</v>
      </c>
      <c r="AA76" s="27"/>
      <c r="AB76" s="27"/>
      <c r="AC76" s="27"/>
      <c r="AD76" s="109" t="s">
        <v>35</v>
      </c>
      <c r="AE76" s="109"/>
      <c r="AF76" s="109"/>
      <c r="AG76" s="109"/>
    </row>
    <row r="77" spans="3:33" s="3" customFormat="1" ht="13.5" thickBot="1">
      <c r="C77" s="101" t="s">
        <v>27</v>
      </c>
      <c r="D77" s="101"/>
      <c r="E77" s="101"/>
      <c r="F77" s="101"/>
      <c r="G77" s="102" t="s">
        <v>122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7" t="s">
        <v>123</v>
      </c>
      <c r="U77" s="107"/>
      <c r="V77" s="108" t="s">
        <v>35</v>
      </c>
      <c r="W77" s="108"/>
      <c r="X77" s="108"/>
      <c r="Y77" s="108"/>
      <c r="Z77" s="110" t="s">
        <v>35</v>
      </c>
      <c r="AA77" s="110"/>
      <c r="AB77" s="110"/>
      <c r="AC77" s="110"/>
      <c r="AD77" s="111" t="s">
        <v>35</v>
      </c>
      <c r="AE77" s="111"/>
      <c r="AF77" s="111"/>
      <c r="AG77" s="111"/>
    </row>
    <row r="78" spans="3:33" s="3" customFormat="1" ht="13.5" thickBot="1">
      <c r="C78" s="103" t="s">
        <v>27</v>
      </c>
      <c r="D78" s="103"/>
      <c r="E78" s="103"/>
      <c r="F78" s="103"/>
      <c r="G78" s="104" t="s">
        <v>124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44" t="s">
        <v>125</v>
      </c>
      <c r="U78" s="44"/>
      <c r="V78" s="106" t="s">
        <v>35</v>
      </c>
      <c r="W78" s="106"/>
      <c r="X78" s="106"/>
      <c r="Y78" s="106"/>
      <c r="Z78" s="99" t="s">
        <v>35</v>
      </c>
      <c r="AA78" s="99"/>
      <c r="AB78" s="99"/>
      <c r="AC78" s="99"/>
      <c r="AD78" s="100" t="s">
        <v>35</v>
      </c>
      <c r="AE78" s="100"/>
      <c r="AF78" s="100"/>
      <c r="AG78" s="100"/>
    </row>
    <row r="79" spans="3:33" ht="12.75">
      <c r="C79" s="73"/>
      <c r="D79" s="73"/>
      <c r="E79" s="73"/>
      <c r="F79" s="73"/>
      <c r="G79" s="96" t="s">
        <v>126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7"/>
      <c r="U79" s="97"/>
      <c r="V79" s="98"/>
      <c r="W79" s="98"/>
      <c r="X79" s="98"/>
      <c r="Y79" s="98"/>
      <c r="Z79" s="89"/>
      <c r="AA79" s="90"/>
      <c r="AB79" s="90"/>
      <c r="AC79" s="90"/>
      <c r="AD79" s="91"/>
      <c r="AE79" s="91"/>
      <c r="AF79" s="91"/>
      <c r="AG79" s="91"/>
    </row>
    <row r="80" spans="3:33" s="3" customFormat="1" ht="12.75">
      <c r="C80" s="94" t="s">
        <v>27</v>
      </c>
      <c r="D80" s="94"/>
      <c r="E80" s="94"/>
      <c r="F80" s="94"/>
      <c r="G80" s="59" t="s">
        <v>112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95" t="s">
        <v>127</v>
      </c>
      <c r="U80" s="95"/>
      <c r="V80" s="72" t="s">
        <v>35</v>
      </c>
      <c r="W80" s="72"/>
      <c r="X80" s="72"/>
      <c r="Y80" s="72"/>
      <c r="Z80" s="66" t="s">
        <v>35</v>
      </c>
      <c r="AA80" s="67"/>
      <c r="AB80" s="67"/>
      <c r="AC80" s="67"/>
      <c r="AD80" s="68" t="s">
        <v>35</v>
      </c>
      <c r="AE80" s="68"/>
      <c r="AF80" s="68"/>
      <c r="AG80" s="68"/>
    </row>
    <row r="81" spans="3:33" ht="12.75">
      <c r="C81" s="73"/>
      <c r="D81" s="73"/>
      <c r="E81" s="73"/>
      <c r="F81" s="73"/>
      <c r="G81" s="4"/>
      <c r="H81" s="74" t="s">
        <v>30</v>
      </c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5"/>
      <c r="U81" s="75"/>
      <c r="V81" s="87"/>
      <c r="W81" s="88"/>
      <c r="X81" s="88"/>
      <c r="Y81" s="88"/>
      <c r="Z81" s="92"/>
      <c r="AA81" s="88"/>
      <c r="AB81" s="88"/>
      <c r="AC81" s="88"/>
      <c r="AD81" s="93"/>
      <c r="AE81" s="93"/>
      <c r="AF81" s="93"/>
      <c r="AG81" s="93"/>
    </row>
    <row r="82" spans="3:33" s="5" customFormat="1" ht="12.75">
      <c r="C82" s="69" t="s">
        <v>31</v>
      </c>
      <c r="D82" s="69"/>
      <c r="E82" s="69"/>
      <c r="F82" s="69"/>
      <c r="G82" s="6"/>
      <c r="H82" s="70" t="s">
        <v>128</v>
      </c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1" t="s">
        <v>129</v>
      </c>
      <c r="U82" s="71"/>
      <c r="V82" s="86" t="s">
        <v>34</v>
      </c>
      <c r="W82" s="84"/>
      <c r="X82" s="84"/>
      <c r="Y82" s="84"/>
      <c r="Z82" s="83" t="s">
        <v>34</v>
      </c>
      <c r="AA82" s="84"/>
      <c r="AB82" s="84"/>
      <c r="AC82" s="84"/>
      <c r="AD82" s="85" t="s">
        <v>34</v>
      </c>
      <c r="AE82" s="85"/>
      <c r="AF82" s="85"/>
      <c r="AG82" s="85"/>
    </row>
    <row r="83" spans="3:33" s="5" customFormat="1" ht="12.75">
      <c r="C83" s="69" t="s">
        <v>31</v>
      </c>
      <c r="D83" s="69"/>
      <c r="E83" s="69"/>
      <c r="F83" s="69"/>
      <c r="G83" s="6"/>
      <c r="H83" s="70" t="s">
        <v>130</v>
      </c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1" t="s">
        <v>131</v>
      </c>
      <c r="U83" s="71"/>
      <c r="V83" s="86" t="s">
        <v>34</v>
      </c>
      <c r="W83" s="84"/>
      <c r="X83" s="84"/>
      <c r="Y83" s="84"/>
      <c r="Z83" s="83" t="s">
        <v>34</v>
      </c>
      <c r="AA83" s="84"/>
      <c r="AB83" s="84"/>
      <c r="AC83" s="84"/>
      <c r="AD83" s="85" t="s">
        <v>34</v>
      </c>
      <c r="AE83" s="85"/>
      <c r="AF83" s="85"/>
      <c r="AG83" s="85"/>
    </row>
    <row r="84" spans="3:33" s="3" customFormat="1" ht="12.75">
      <c r="C84" s="82"/>
      <c r="D84" s="82"/>
      <c r="E84" s="82"/>
      <c r="F84" s="82"/>
      <c r="G84" s="59" t="s">
        <v>132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45" t="s">
        <v>133</v>
      </c>
      <c r="U84" s="45"/>
      <c r="V84" s="60">
        <f>V86+V88</f>
        <v>4640</v>
      </c>
      <c r="W84" s="60">
        <v>10862</v>
      </c>
      <c r="X84" s="60">
        <v>10862</v>
      </c>
      <c r="Y84" s="60">
        <v>10862</v>
      </c>
      <c r="Z84" s="61">
        <v>40465</v>
      </c>
      <c r="AA84" s="60">
        <v>10862</v>
      </c>
      <c r="AB84" s="60">
        <v>10862</v>
      </c>
      <c r="AC84" s="60">
        <v>10862</v>
      </c>
      <c r="AD84" s="61">
        <v>7317</v>
      </c>
      <c r="AE84" s="60">
        <v>10862</v>
      </c>
      <c r="AF84" s="60">
        <v>10862</v>
      </c>
      <c r="AG84" s="62">
        <v>10862</v>
      </c>
    </row>
    <row r="85" spans="3:33" ht="12.75">
      <c r="C85" s="73"/>
      <c r="D85" s="73"/>
      <c r="E85" s="73"/>
      <c r="F85" s="73"/>
      <c r="G85" s="4"/>
      <c r="H85" s="74" t="s">
        <v>30</v>
      </c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5"/>
      <c r="U85" s="75"/>
      <c r="V85" s="76"/>
      <c r="W85" s="64"/>
      <c r="X85" s="64"/>
      <c r="Y85" s="64"/>
      <c r="Z85" s="63"/>
      <c r="AA85" s="64"/>
      <c r="AB85" s="64"/>
      <c r="AC85" s="64"/>
      <c r="AD85" s="63"/>
      <c r="AE85" s="64"/>
      <c r="AF85" s="64"/>
      <c r="AG85" s="65"/>
    </row>
    <row r="86" spans="3:33" s="5" customFormat="1" ht="24.75" customHeight="1">
      <c r="C86" s="69"/>
      <c r="D86" s="69"/>
      <c r="E86" s="69"/>
      <c r="F86" s="69"/>
      <c r="G86" s="6"/>
      <c r="H86" s="70" t="s">
        <v>57</v>
      </c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1" t="s">
        <v>134</v>
      </c>
      <c r="U86" s="71"/>
      <c r="V86" s="81">
        <f>ROUND(60958.55/1000,0)</f>
        <v>61</v>
      </c>
      <c r="W86" s="79"/>
      <c r="X86" s="79"/>
      <c r="Y86" s="79"/>
      <c r="Z86" s="78">
        <v>81</v>
      </c>
      <c r="AA86" s="79">
        <v>54</v>
      </c>
      <c r="AB86" s="79">
        <v>54</v>
      </c>
      <c r="AC86" s="79">
        <v>54</v>
      </c>
      <c r="AD86" s="78">
        <v>72</v>
      </c>
      <c r="AE86" s="79">
        <v>54</v>
      </c>
      <c r="AF86" s="79">
        <v>54</v>
      </c>
      <c r="AG86" s="80">
        <v>54</v>
      </c>
    </row>
    <row r="87" spans="3:33" s="5" customFormat="1" ht="12.75">
      <c r="C87" s="69"/>
      <c r="D87" s="69"/>
      <c r="E87" s="69"/>
      <c r="F87" s="69"/>
      <c r="G87" s="6"/>
      <c r="H87" s="70" t="s">
        <v>59</v>
      </c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1" t="s">
        <v>135</v>
      </c>
      <c r="U87" s="71"/>
      <c r="V87" s="72" t="s">
        <v>34</v>
      </c>
      <c r="W87" s="67"/>
      <c r="X87" s="67"/>
      <c r="Y87" s="67"/>
      <c r="Z87" s="66">
        <v>40384</v>
      </c>
      <c r="AA87" s="67"/>
      <c r="AB87" s="67"/>
      <c r="AC87" s="67"/>
      <c r="AD87" s="66">
        <v>1727</v>
      </c>
      <c r="AE87" s="67"/>
      <c r="AF87" s="67"/>
      <c r="AG87" s="68"/>
    </row>
    <row r="88" spans="3:33" s="5" customFormat="1" ht="12.75">
      <c r="C88" s="69"/>
      <c r="D88" s="69"/>
      <c r="E88" s="69"/>
      <c r="F88" s="69"/>
      <c r="G88" s="6"/>
      <c r="H88" s="70" t="s">
        <v>61</v>
      </c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1" t="s">
        <v>136</v>
      </c>
      <c r="U88" s="71"/>
      <c r="V88" s="72">
        <f>ROUND((4577326.24+2000)/1000,0)</f>
        <v>4579</v>
      </c>
      <c r="W88" s="67"/>
      <c r="X88" s="67"/>
      <c r="Y88" s="67"/>
      <c r="Z88" s="78" t="s">
        <v>34</v>
      </c>
      <c r="AA88" s="79">
        <v>10808</v>
      </c>
      <c r="AB88" s="79">
        <v>10808</v>
      </c>
      <c r="AC88" s="79">
        <v>10808</v>
      </c>
      <c r="AD88" s="78">
        <v>5518</v>
      </c>
      <c r="AE88" s="79">
        <v>10808</v>
      </c>
      <c r="AF88" s="79">
        <v>10808</v>
      </c>
      <c r="AG88" s="80">
        <v>10808</v>
      </c>
    </row>
    <row r="89" spans="3:33" s="5" customFormat="1" ht="25.5" customHeight="1">
      <c r="C89" s="69"/>
      <c r="D89" s="69"/>
      <c r="E89" s="69"/>
      <c r="F89" s="69"/>
      <c r="G89" s="6"/>
      <c r="H89" s="70" t="s">
        <v>62</v>
      </c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1" t="s">
        <v>137</v>
      </c>
      <c r="U89" s="71"/>
      <c r="V89" s="72" t="s">
        <v>34</v>
      </c>
      <c r="W89" s="67"/>
      <c r="X89" s="67"/>
      <c r="Y89" s="67"/>
      <c r="Z89" s="66" t="s">
        <v>34</v>
      </c>
      <c r="AA89" s="67"/>
      <c r="AB89" s="67"/>
      <c r="AC89" s="67"/>
      <c r="AD89" s="66" t="s">
        <v>34</v>
      </c>
      <c r="AE89" s="67"/>
      <c r="AF89" s="67"/>
      <c r="AG89" s="68"/>
    </row>
    <row r="90" spans="3:33" s="5" customFormat="1" ht="12.75">
      <c r="C90" s="69"/>
      <c r="D90" s="69"/>
      <c r="E90" s="69"/>
      <c r="F90" s="69"/>
      <c r="G90" s="6"/>
      <c r="H90" s="70" t="s">
        <v>138</v>
      </c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1" t="s">
        <v>139</v>
      </c>
      <c r="U90" s="71"/>
      <c r="V90" s="72" t="s">
        <v>34</v>
      </c>
      <c r="W90" s="67"/>
      <c r="X90" s="67"/>
      <c r="Y90" s="67"/>
      <c r="Z90" s="66" t="s">
        <v>34</v>
      </c>
      <c r="AA90" s="67"/>
      <c r="AB90" s="67"/>
      <c r="AC90" s="67"/>
      <c r="AD90" s="66" t="s">
        <v>34</v>
      </c>
      <c r="AE90" s="67"/>
      <c r="AF90" s="67"/>
      <c r="AG90" s="68"/>
    </row>
    <row r="91" spans="3:33" s="5" customFormat="1" ht="12.75">
      <c r="C91" s="69"/>
      <c r="D91" s="69"/>
      <c r="E91" s="69"/>
      <c r="F91" s="69"/>
      <c r="G91" s="6"/>
      <c r="H91" s="70" t="s">
        <v>64</v>
      </c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1" t="s">
        <v>140</v>
      </c>
      <c r="U91" s="71"/>
      <c r="V91" s="72" t="s">
        <v>34</v>
      </c>
      <c r="W91" s="67"/>
      <c r="X91" s="67"/>
      <c r="Y91" s="67"/>
      <c r="Z91" s="66" t="s">
        <v>34</v>
      </c>
      <c r="AA91" s="67"/>
      <c r="AB91" s="67"/>
      <c r="AC91" s="67"/>
      <c r="AD91" s="66" t="s">
        <v>34</v>
      </c>
      <c r="AE91" s="67"/>
      <c r="AF91" s="67"/>
      <c r="AG91" s="68"/>
    </row>
    <row r="92" spans="3:33" s="5" customFormat="1" ht="24.75" customHeight="1">
      <c r="C92" s="69"/>
      <c r="D92" s="69"/>
      <c r="E92" s="69"/>
      <c r="F92" s="69"/>
      <c r="G92" s="6"/>
      <c r="H92" s="70" t="s">
        <v>141</v>
      </c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1" t="s">
        <v>142</v>
      </c>
      <c r="U92" s="71"/>
      <c r="V92" s="72" t="s">
        <v>34</v>
      </c>
      <c r="W92" s="67"/>
      <c r="X92" s="67"/>
      <c r="Y92" s="67"/>
      <c r="Z92" s="66" t="s">
        <v>34</v>
      </c>
      <c r="AA92" s="67"/>
      <c r="AB92" s="67"/>
      <c r="AC92" s="67"/>
      <c r="AD92" s="66" t="s">
        <v>34</v>
      </c>
      <c r="AE92" s="67"/>
      <c r="AF92" s="67"/>
      <c r="AG92" s="68"/>
    </row>
    <row r="93" spans="3:33" s="5" customFormat="1" ht="24.75" customHeight="1">
      <c r="C93" s="69"/>
      <c r="D93" s="69"/>
      <c r="E93" s="69"/>
      <c r="F93" s="69"/>
      <c r="G93" s="6"/>
      <c r="H93" s="70" t="s">
        <v>66</v>
      </c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1" t="s">
        <v>143</v>
      </c>
      <c r="U93" s="71"/>
      <c r="V93" s="72">
        <f>ROUND(48.9/1000,0)</f>
        <v>0</v>
      </c>
      <c r="W93" s="67"/>
      <c r="X93" s="67"/>
      <c r="Y93" s="67"/>
      <c r="Z93" s="66" t="s">
        <v>34</v>
      </c>
      <c r="AA93" s="67"/>
      <c r="AB93" s="67"/>
      <c r="AC93" s="67"/>
      <c r="AD93" s="66" t="s">
        <v>34</v>
      </c>
      <c r="AE93" s="67"/>
      <c r="AF93" s="67"/>
      <c r="AG93" s="68"/>
    </row>
    <row r="94" spans="3:33" s="3" customFormat="1" ht="12.75">
      <c r="C94" s="58"/>
      <c r="D94" s="58"/>
      <c r="E94" s="58"/>
      <c r="F94" s="58"/>
      <c r="G94" s="59" t="s">
        <v>144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45" t="s">
        <v>145</v>
      </c>
      <c r="U94" s="45"/>
      <c r="V94" s="42" t="s">
        <v>35</v>
      </c>
      <c r="W94" s="42"/>
      <c r="X94" s="42"/>
      <c r="Y94" s="42"/>
      <c r="Z94" s="26" t="s">
        <v>35</v>
      </c>
      <c r="AA94" s="42"/>
      <c r="AB94" s="42"/>
      <c r="AC94" s="42"/>
      <c r="AD94" s="26" t="s">
        <v>35</v>
      </c>
      <c r="AE94" s="42"/>
      <c r="AF94" s="42"/>
      <c r="AG94" s="77"/>
    </row>
    <row r="95" spans="3:33" ht="12.75">
      <c r="C95" s="73"/>
      <c r="D95" s="73"/>
      <c r="E95" s="73"/>
      <c r="F95" s="73"/>
      <c r="G95" s="4"/>
      <c r="H95" s="74" t="s">
        <v>30</v>
      </c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5"/>
      <c r="U95" s="75"/>
      <c r="V95" s="76"/>
      <c r="W95" s="64"/>
      <c r="X95" s="64"/>
      <c r="Y95" s="64"/>
      <c r="Z95" s="63"/>
      <c r="AA95" s="64"/>
      <c r="AB95" s="64"/>
      <c r="AC95" s="64"/>
      <c r="AD95" s="63"/>
      <c r="AE95" s="64"/>
      <c r="AF95" s="64"/>
      <c r="AG95" s="65"/>
    </row>
    <row r="96" spans="3:33" s="5" customFormat="1" ht="12.75">
      <c r="C96" s="69"/>
      <c r="D96" s="69"/>
      <c r="E96" s="69"/>
      <c r="F96" s="69"/>
      <c r="G96" s="6"/>
      <c r="H96" s="70" t="s">
        <v>146</v>
      </c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1" t="s">
        <v>147</v>
      </c>
      <c r="U96" s="71"/>
      <c r="V96" s="72" t="s">
        <v>34</v>
      </c>
      <c r="W96" s="67"/>
      <c r="X96" s="67"/>
      <c r="Y96" s="67"/>
      <c r="Z96" s="66" t="s">
        <v>34</v>
      </c>
      <c r="AA96" s="67"/>
      <c r="AB96" s="67"/>
      <c r="AC96" s="67"/>
      <c r="AD96" s="66" t="s">
        <v>34</v>
      </c>
      <c r="AE96" s="67"/>
      <c r="AF96" s="67"/>
      <c r="AG96" s="68"/>
    </row>
    <row r="97" spans="3:33" s="3" customFormat="1" ht="12.75">
      <c r="C97" s="48"/>
      <c r="D97" s="48"/>
      <c r="E97" s="48"/>
      <c r="F97" s="48"/>
      <c r="G97" s="49" t="s">
        <v>120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5" t="s">
        <v>148</v>
      </c>
      <c r="U97" s="45"/>
      <c r="V97" s="60">
        <f>ROUND(433799.41/1000,0)</f>
        <v>434</v>
      </c>
      <c r="W97" s="60">
        <v>3123</v>
      </c>
      <c r="X97" s="60">
        <v>3123</v>
      </c>
      <c r="Y97" s="60">
        <v>3123</v>
      </c>
      <c r="Z97" s="61">
        <v>1589</v>
      </c>
      <c r="AA97" s="60">
        <v>3123</v>
      </c>
      <c r="AB97" s="60">
        <v>3123</v>
      </c>
      <c r="AC97" s="60">
        <v>3123</v>
      </c>
      <c r="AD97" s="61">
        <v>1359</v>
      </c>
      <c r="AE97" s="60">
        <v>3123</v>
      </c>
      <c r="AF97" s="60">
        <v>3123</v>
      </c>
      <c r="AG97" s="62">
        <v>3123</v>
      </c>
    </row>
    <row r="98" spans="3:33" s="3" customFormat="1" ht="13.5" thickBot="1">
      <c r="C98" s="58"/>
      <c r="D98" s="58"/>
      <c r="E98" s="58"/>
      <c r="F98" s="58"/>
      <c r="G98" s="59" t="s">
        <v>122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45" t="s">
        <v>149</v>
      </c>
      <c r="U98" s="45"/>
      <c r="V98" s="46" t="s">
        <v>34</v>
      </c>
      <c r="W98" s="47"/>
      <c r="X98" s="47"/>
      <c r="Y98" s="47"/>
      <c r="Z98" s="54" t="s">
        <v>35</v>
      </c>
      <c r="AA98" s="55"/>
      <c r="AB98" s="55"/>
      <c r="AC98" s="55"/>
      <c r="AD98" s="54" t="s">
        <v>35</v>
      </c>
      <c r="AE98" s="55"/>
      <c r="AF98" s="55"/>
      <c r="AG98" s="56"/>
    </row>
    <row r="99" spans="3:33" s="3" customFormat="1" ht="13.5" thickBot="1">
      <c r="C99" s="57" t="s">
        <v>27</v>
      </c>
      <c r="D99" s="57"/>
      <c r="E99" s="57"/>
      <c r="F99" s="57"/>
      <c r="G99" s="104" t="s">
        <v>150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44" t="s">
        <v>151</v>
      </c>
      <c r="U99" s="44"/>
      <c r="V99" s="125">
        <f>V97+V84</f>
        <v>5074</v>
      </c>
      <c r="W99" s="125">
        <v>13985</v>
      </c>
      <c r="X99" s="125">
        <v>13985</v>
      </c>
      <c r="Y99" s="119">
        <v>13985</v>
      </c>
      <c r="Z99" s="229">
        <v>42054</v>
      </c>
      <c r="AA99" s="125">
        <v>13985</v>
      </c>
      <c r="AB99" s="125">
        <v>13985</v>
      </c>
      <c r="AC99" s="119">
        <v>13985</v>
      </c>
      <c r="AD99" s="230">
        <v>8676</v>
      </c>
      <c r="AE99" s="125">
        <v>13985</v>
      </c>
      <c r="AF99" s="125">
        <v>13985</v>
      </c>
      <c r="AG99" s="125">
        <v>13985</v>
      </c>
    </row>
    <row r="100" spans="3:37" s="3" customFormat="1" ht="13.5" thickBot="1">
      <c r="C100" s="103" t="s">
        <v>27</v>
      </c>
      <c r="D100" s="103"/>
      <c r="E100" s="103"/>
      <c r="F100" s="103"/>
      <c r="G100" s="233" t="s">
        <v>88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4" t="s">
        <v>152</v>
      </c>
      <c r="U100" s="44"/>
      <c r="V100" s="51">
        <f>V69+V99</f>
        <v>247976</v>
      </c>
      <c r="W100" s="51">
        <v>258253</v>
      </c>
      <c r="X100" s="51">
        <v>258253</v>
      </c>
      <c r="Y100" s="51">
        <v>258253</v>
      </c>
      <c r="Z100" s="144">
        <v>218617</v>
      </c>
      <c r="AA100" s="51">
        <v>258253</v>
      </c>
      <c r="AB100" s="51">
        <v>258253</v>
      </c>
      <c r="AC100" s="51">
        <v>258253</v>
      </c>
      <c r="AD100" s="231">
        <v>226815</v>
      </c>
      <c r="AE100" s="51">
        <v>258253</v>
      </c>
      <c r="AF100" s="51">
        <v>258253</v>
      </c>
      <c r="AG100" s="52">
        <v>258253</v>
      </c>
      <c r="AK100" s="22"/>
    </row>
    <row r="101" ht="12" customHeight="1"/>
    <row r="102" spans="3:36" ht="30" customHeight="1">
      <c r="C102" s="3" t="s">
        <v>153</v>
      </c>
      <c r="J102" s="24"/>
      <c r="K102" s="24"/>
      <c r="L102" s="24"/>
      <c r="M102" s="24"/>
      <c r="N102" s="24"/>
      <c r="O102" s="24"/>
      <c r="P102" s="24"/>
      <c r="T102" s="53" t="s">
        <v>158</v>
      </c>
      <c r="U102" s="53"/>
      <c r="V102" s="53"/>
      <c r="W102" s="53"/>
      <c r="X102" s="53"/>
      <c r="Y102" s="53"/>
      <c r="Z102" s="53"/>
      <c r="AA102" s="10"/>
      <c r="AB102" s="10"/>
      <c r="AC102" s="10"/>
      <c r="AD102" s="10"/>
      <c r="AE102" s="10"/>
      <c r="AF102" s="10"/>
      <c r="AG102" s="10"/>
      <c r="AJ102" s="21"/>
    </row>
    <row r="103" spans="11:33" ht="17.25" customHeight="1">
      <c r="K103" s="11"/>
      <c r="L103" s="11" t="s">
        <v>154</v>
      </c>
      <c r="M103" s="11"/>
      <c r="N103" s="11"/>
      <c r="S103" s="11"/>
      <c r="U103" s="25" t="s">
        <v>155</v>
      </c>
      <c r="V103" s="11"/>
      <c r="W103" s="11"/>
      <c r="X103" s="11"/>
      <c r="Y103" s="11"/>
      <c r="Z103" s="11"/>
      <c r="AA103" s="23"/>
      <c r="AB103" s="23"/>
      <c r="AC103" s="23"/>
      <c r="AD103" s="23"/>
      <c r="AE103" s="23"/>
      <c r="AF103" s="23"/>
      <c r="AG103" s="23"/>
    </row>
    <row r="105" ht="11.25" customHeight="1"/>
    <row r="106" spans="3:8" ht="12" customHeight="1">
      <c r="C106" s="50" t="s">
        <v>170</v>
      </c>
      <c r="D106" s="50"/>
      <c r="E106" s="50"/>
      <c r="F106" s="50"/>
      <c r="G106" s="50"/>
      <c r="H106" s="50"/>
    </row>
  </sheetData>
  <mergeCells count="533">
    <mergeCell ref="Z23:AC23"/>
    <mergeCell ref="AD23:AG23"/>
    <mergeCell ref="C23:F23"/>
    <mergeCell ref="H23:S23"/>
    <mergeCell ref="T23:U23"/>
    <mergeCell ref="V23:Y23"/>
    <mergeCell ref="H1:X1"/>
    <mergeCell ref="H2:X2"/>
    <mergeCell ref="AB2:AG2"/>
    <mergeCell ref="AB3:AG3"/>
    <mergeCell ref="AB4:AC4"/>
    <mergeCell ref="AD4:AE4"/>
    <mergeCell ref="AF4:AG4"/>
    <mergeCell ref="F5:X5"/>
    <mergeCell ref="AB5:AG5"/>
    <mergeCell ref="AB6:AG6"/>
    <mergeCell ref="H7:X7"/>
    <mergeCell ref="AB7:AG7"/>
    <mergeCell ref="AB8:AD9"/>
    <mergeCell ref="AE8:AG9"/>
    <mergeCell ref="B9:L9"/>
    <mergeCell ref="N9:U9"/>
    <mergeCell ref="Z7:AA7"/>
    <mergeCell ref="B7:G7"/>
    <mergeCell ref="H10:N10"/>
    <mergeCell ref="AB10:AG10"/>
    <mergeCell ref="B12:Z12"/>
    <mergeCell ref="C15:F15"/>
    <mergeCell ref="G15:S15"/>
    <mergeCell ref="T15:U15"/>
    <mergeCell ref="V15:Y15"/>
    <mergeCell ref="Z15:AC15"/>
    <mergeCell ref="AD15:AG15"/>
    <mergeCell ref="C16:F16"/>
    <mergeCell ref="G16:S16"/>
    <mergeCell ref="T16:U16"/>
    <mergeCell ref="V16:Y16"/>
    <mergeCell ref="Z18:AC18"/>
    <mergeCell ref="AD18:AG18"/>
    <mergeCell ref="C17:F17"/>
    <mergeCell ref="G17:S17"/>
    <mergeCell ref="T17:U17"/>
    <mergeCell ref="V17:Y17"/>
    <mergeCell ref="Z16:AC16"/>
    <mergeCell ref="AD16:AG16"/>
    <mergeCell ref="Z17:AC17"/>
    <mergeCell ref="AD17:AG17"/>
    <mergeCell ref="Z19:AC19"/>
    <mergeCell ref="AD19:AG19"/>
    <mergeCell ref="C18:F18"/>
    <mergeCell ref="G18:S18"/>
    <mergeCell ref="C19:F19"/>
    <mergeCell ref="H19:S19"/>
    <mergeCell ref="T19:U19"/>
    <mergeCell ref="V19:Y19"/>
    <mergeCell ref="T18:U18"/>
    <mergeCell ref="V18:Y18"/>
    <mergeCell ref="C20:F20"/>
    <mergeCell ref="H20:S20"/>
    <mergeCell ref="T20:U20"/>
    <mergeCell ref="V20:Y20"/>
    <mergeCell ref="Z20:AC20"/>
    <mergeCell ref="AD20:AG20"/>
    <mergeCell ref="Z21:AC21"/>
    <mergeCell ref="AD21:AG21"/>
    <mergeCell ref="Z22:AC22"/>
    <mergeCell ref="AD22:AG22"/>
    <mergeCell ref="C21:F21"/>
    <mergeCell ref="G21:S21"/>
    <mergeCell ref="C22:F22"/>
    <mergeCell ref="H22:S22"/>
    <mergeCell ref="T22:U22"/>
    <mergeCell ref="V22:Y22"/>
    <mergeCell ref="T21:U21"/>
    <mergeCell ref="V21:Y21"/>
    <mergeCell ref="C24:F24"/>
    <mergeCell ref="H24:S24"/>
    <mergeCell ref="T24:U24"/>
    <mergeCell ref="V24:Y24"/>
    <mergeCell ref="Z25:AC25"/>
    <mergeCell ref="AD25:AG25"/>
    <mergeCell ref="Z24:AC24"/>
    <mergeCell ref="AD24:AG24"/>
    <mergeCell ref="C25:F25"/>
    <mergeCell ref="G25:S25"/>
    <mergeCell ref="T25:U25"/>
    <mergeCell ref="V25:Y25"/>
    <mergeCell ref="C28:F28"/>
    <mergeCell ref="G28:S28"/>
    <mergeCell ref="T28:U28"/>
    <mergeCell ref="V28:Y28"/>
    <mergeCell ref="C29:F29"/>
    <mergeCell ref="G29:S29"/>
    <mergeCell ref="T29:U29"/>
    <mergeCell ref="V29:Y29"/>
    <mergeCell ref="Z30:AC30"/>
    <mergeCell ref="AD30:AG30"/>
    <mergeCell ref="Z28:AC28"/>
    <mergeCell ref="AD28:AG28"/>
    <mergeCell ref="Z29:AC29"/>
    <mergeCell ref="AD29:AG29"/>
    <mergeCell ref="C30:F30"/>
    <mergeCell ref="G30:S30"/>
    <mergeCell ref="T30:U30"/>
    <mergeCell ref="V30:Y30"/>
    <mergeCell ref="C31:F31"/>
    <mergeCell ref="G31:S31"/>
    <mergeCell ref="T31:U31"/>
    <mergeCell ref="V31:Y31"/>
    <mergeCell ref="Z33:AC33"/>
    <mergeCell ref="AD33:AG33"/>
    <mergeCell ref="C32:F32"/>
    <mergeCell ref="G32:S32"/>
    <mergeCell ref="T32:U32"/>
    <mergeCell ref="V32:Y32"/>
    <mergeCell ref="Z31:AC31"/>
    <mergeCell ref="AD31:AG31"/>
    <mergeCell ref="Z32:AC32"/>
    <mergeCell ref="AD32:AG32"/>
    <mergeCell ref="Z34:AC34"/>
    <mergeCell ref="AD34:AG34"/>
    <mergeCell ref="C33:F33"/>
    <mergeCell ref="H33:S33"/>
    <mergeCell ref="C34:F34"/>
    <mergeCell ref="H34:S34"/>
    <mergeCell ref="T34:U34"/>
    <mergeCell ref="V34:Y34"/>
    <mergeCell ref="T33:U33"/>
    <mergeCell ref="V33:Y33"/>
    <mergeCell ref="C35:F35"/>
    <mergeCell ref="G35:S35"/>
    <mergeCell ref="T35:U35"/>
    <mergeCell ref="V35:Y35"/>
    <mergeCell ref="Z36:AC36"/>
    <mergeCell ref="AD36:AG36"/>
    <mergeCell ref="Z35:AC35"/>
    <mergeCell ref="AD35:AG35"/>
    <mergeCell ref="T37:U37"/>
    <mergeCell ref="V37:Y37"/>
    <mergeCell ref="C36:F36"/>
    <mergeCell ref="G36:S36"/>
    <mergeCell ref="T36:U36"/>
    <mergeCell ref="V36:Y36"/>
    <mergeCell ref="Z37:AC37"/>
    <mergeCell ref="AD37:AG37"/>
    <mergeCell ref="C38:F38"/>
    <mergeCell ref="H38:S38"/>
    <mergeCell ref="T38:U38"/>
    <mergeCell ref="V38:Y38"/>
    <mergeCell ref="Z38:AC38"/>
    <mergeCell ref="AD38:AG38"/>
    <mergeCell ref="C37:F37"/>
    <mergeCell ref="H37:S37"/>
    <mergeCell ref="Z39:AC39"/>
    <mergeCell ref="AD39:AG39"/>
    <mergeCell ref="C39:F39"/>
    <mergeCell ref="H39:S39"/>
    <mergeCell ref="T39:U39"/>
    <mergeCell ref="V39:Y39"/>
    <mergeCell ref="C40:F40"/>
    <mergeCell ref="H40:S40"/>
    <mergeCell ref="T40:U40"/>
    <mergeCell ref="V40:Y40"/>
    <mergeCell ref="Z42:AC42"/>
    <mergeCell ref="AD42:AG42"/>
    <mergeCell ref="C41:F41"/>
    <mergeCell ref="H41:S41"/>
    <mergeCell ref="T41:U41"/>
    <mergeCell ref="V41:Y41"/>
    <mergeCell ref="Z40:AC40"/>
    <mergeCell ref="AD40:AG40"/>
    <mergeCell ref="Z41:AC41"/>
    <mergeCell ref="AD41:AG41"/>
    <mergeCell ref="Z43:AC43"/>
    <mergeCell ref="AD43:AG43"/>
    <mergeCell ref="C42:F42"/>
    <mergeCell ref="H42:S42"/>
    <mergeCell ref="C43:F43"/>
    <mergeCell ref="G43:S43"/>
    <mergeCell ref="T43:U43"/>
    <mergeCell ref="V43:Y43"/>
    <mergeCell ref="T42:U42"/>
    <mergeCell ref="V42:Y42"/>
    <mergeCell ref="Z44:AC44"/>
    <mergeCell ref="AD44:AG44"/>
    <mergeCell ref="C44:F44"/>
    <mergeCell ref="H44:S44"/>
    <mergeCell ref="T44:U44"/>
    <mergeCell ref="V44:Y44"/>
    <mergeCell ref="C45:F45"/>
    <mergeCell ref="H45:S45"/>
    <mergeCell ref="T45:U45"/>
    <mergeCell ref="V45:Y45"/>
    <mergeCell ref="Z45:AC45"/>
    <mergeCell ref="AD45:AG45"/>
    <mergeCell ref="Z46:AC46"/>
    <mergeCell ref="AD46:AG46"/>
    <mergeCell ref="Z47:AC47"/>
    <mergeCell ref="AD47:AG47"/>
    <mergeCell ref="C46:F46"/>
    <mergeCell ref="G46:S46"/>
    <mergeCell ref="C47:F47"/>
    <mergeCell ref="H47:S47"/>
    <mergeCell ref="T47:U47"/>
    <mergeCell ref="V47:Y47"/>
    <mergeCell ref="T46:U46"/>
    <mergeCell ref="V46:Y46"/>
    <mergeCell ref="C48:F48"/>
    <mergeCell ref="H48:S48"/>
    <mergeCell ref="T48:U48"/>
    <mergeCell ref="V48:Y48"/>
    <mergeCell ref="Z49:AC49"/>
    <mergeCell ref="AD49:AG49"/>
    <mergeCell ref="Z48:AC48"/>
    <mergeCell ref="AD48:AG48"/>
    <mergeCell ref="C49:F49"/>
    <mergeCell ref="H49:S49"/>
    <mergeCell ref="T49:U49"/>
    <mergeCell ref="V49:Y49"/>
    <mergeCell ref="Z50:AC50"/>
    <mergeCell ref="AD50:AG50"/>
    <mergeCell ref="C50:F50"/>
    <mergeCell ref="H50:S50"/>
    <mergeCell ref="T50:U50"/>
    <mergeCell ref="V50:Y50"/>
    <mergeCell ref="Z51:AC51"/>
    <mergeCell ref="AD51:AG51"/>
    <mergeCell ref="C51:F51"/>
    <mergeCell ref="G51:S51"/>
    <mergeCell ref="T51:U51"/>
    <mergeCell ref="V51:Y51"/>
    <mergeCell ref="C52:F52"/>
    <mergeCell ref="H52:S52"/>
    <mergeCell ref="T52:U52"/>
    <mergeCell ref="V52:Y52"/>
    <mergeCell ref="Z53:AC53"/>
    <mergeCell ref="AD53:AG53"/>
    <mergeCell ref="Z52:AC52"/>
    <mergeCell ref="AD52:AG52"/>
    <mergeCell ref="C53:F53"/>
    <mergeCell ref="H53:S53"/>
    <mergeCell ref="T53:U53"/>
    <mergeCell ref="V53:Y53"/>
    <mergeCell ref="C54:F54"/>
    <mergeCell ref="G54:S54"/>
    <mergeCell ref="T54:U54"/>
    <mergeCell ref="V54:Y54"/>
    <mergeCell ref="Z57:AC57"/>
    <mergeCell ref="AD57:AG57"/>
    <mergeCell ref="C55:F55"/>
    <mergeCell ref="G55:S55"/>
    <mergeCell ref="T55:U55"/>
    <mergeCell ref="V55:Y55"/>
    <mergeCell ref="Z54:AC54"/>
    <mergeCell ref="AD54:AG54"/>
    <mergeCell ref="Z55:AC55"/>
    <mergeCell ref="AD55:AG55"/>
    <mergeCell ref="Z58:AC58"/>
    <mergeCell ref="AD58:AG58"/>
    <mergeCell ref="C57:F57"/>
    <mergeCell ref="G57:S57"/>
    <mergeCell ref="C58:F58"/>
    <mergeCell ref="G58:S58"/>
    <mergeCell ref="T58:U58"/>
    <mergeCell ref="V58:Y58"/>
    <mergeCell ref="T57:U57"/>
    <mergeCell ref="V57:Y57"/>
    <mergeCell ref="C59:F59"/>
    <mergeCell ref="G59:S59"/>
    <mergeCell ref="T59:U59"/>
    <mergeCell ref="V59:Y59"/>
    <mergeCell ref="Z61:AC61"/>
    <mergeCell ref="AD61:AG61"/>
    <mergeCell ref="C60:F60"/>
    <mergeCell ref="G60:S60"/>
    <mergeCell ref="T60:U60"/>
    <mergeCell ref="V60:Y60"/>
    <mergeCell ref="Z59:AC59"/>
    <mergeCell ref="AD59:AG59"/>
    <mergeCell ref="Z60:AC60"/>
    <mergeCell ref="AD60:AG60"/>
    <mergeCell ref="Z62:AC62"/>
    <mergeCell ref="AD62:AG62"/>
    <mergeCell ref="C61:F61"/>
    <mergeCell ref="G61:S61"/>
    <mergeCell ref="C62:F62"/>
    <mergeCell ref="G62:S62"/>
    <mergeCell ref="T62:U62"/>
    <mergeCell ref="V62:Y62"/>
    <mergeCell ref="T61:U61"/>
    <mergeCell ref="V61:Y61"/>
    <mergeCell ref="C63:F63"/>
    <mergeCell ref="G63:S63"/>
    <mergeCell ref="T63:U63"/>
    <mergeCell ref="V63:Y63"/>
    <mergeCell ref="Z65:AC65"/>
    <mergeCell ref="AD65:AG65"/>
    <mergeCell ref="C64:F64"/>
    <mergeCell ref="G64:S64"/>
    <mergeCell ref="T64:U64"/>
    <mergeCell ref="V64:Y64"/>
    <mergeCell ref="Z63:AC63"/>
    <mergeCell ref="AD63:AG63"/>
    <mergeCell ref="Z64:AC64"/>
    <mergeCell ref="AD64:AG64"/>
    <mergeCell ref="Z66:AC66"/>
    <mergeCell ref="AD66:AG66"/>
    <mergeCell ref="C65:F65"/>
    <mergeCell ref="H65:S65"/>
    <mergeCell ref="C66:F66"/>
    <mergeCell ref="H66:S66"/>
    <mergeCell ref="T66:U66"/>
    <mergeCell ref="V66:Y66"/>
    <mergeCell ref="T65:U65"/>
    <mergeCell ref="V65:Y65"/>
    <mergeCell ref="C67:F67"/>
    <mergeCell ref="H67:S67"/>
    <mergeCell ref="T67:U67"/>
    <mergeCell ref="V67:Y67"/>
    <mergeCell ref="Z69:AC69"/>
    <mergeCell ref="AD69:AG69"/>
    <mergeCell ref="C68:F68"/>
    <mergeCell ref="G68:S68"/>
    <mergeCell ref="T68:U68"/>
    <mergeCell ref="V68:Y68"/>
    <mergeCell ref="Z67:AC67"/>
    <mergeCell ref="AD67:AG67"/>
    <mergeCell ref="Z68:AC68"/>
    <mergeCell ref="AD68:AG68"/>
    <mergeCell ref="Z70:AC70"/>
    <mergeCell ref="AD70:AG70"/>
    <mergeCell ref="C69:F69"/>
    <mergeCell ref="G69:S69"/>
    <mergeCell ref="C70:F70"/>
    <mergeCell ref="G70:S70"/>
    <mergeCell ref="T70:U70"/>
    <mergeCell ref="V70:Y70"/>
    <mergeCell ref="T69:U69"/>
    <mergeCell ref="V69:Y69"/>
    <mergeCell ref="C71:F71"/>
    <mergeCell ref="G71:S71"/>
    <mergeCell ref="T71:U71"/>
    <mergeCell ref="V71:Y71"/>
    <mergeCell ref="Z73:AC73"/>
    <mergeCell ref="AD73:AG73"/>
    <mergeCell ref="C72:F72"/>
    <mergeCell ref="H72:S72"/>
    <mergeCell ref="T72:U72"/>
    <mergeCell ref="V72:Y72"/>
    <mergeCell ref="Z71:AC71"/>
    <mergeCell ref="AD71:AG71"/>
    <mergeCell ref="Z72:AC72"/>
    <mergeCell ref="AD72:AG72"/>
    <mergeCell ref="Z74:AC74"/>
    <mergeCell ref="AD74:AG74"/>
    <mergeCell ref="C73:F73"/>
    <mergeCell ref="H73:S73"/>
    <mergeCell ref="C74:F74"/>
    <mergeCell ref="H74:S74"/>
    <mergeCell ref="T74:U74"/>
    <mergeCell ref="V74:Y74"/>
    <mergeCell ref="T73:U73"/>
    <mergeCell ref="V73:Y73"/>
    <mergeCell ref="C75:F75"/>
    <mergeCell ref="G75:S75"/>
    <mergeCell ref="T75:U75"/>
    <mergeCell ref="V75:Y75"/>
    <mergeCell ref="Z77:AC77"/>
    <mergeCell ref="AD77:AG77"/>
    <mergeCell ref="C76:F76"/>
    <mergeCell ref="G76:S76"/>
    <mergeCell ref="T76:U76"/>
    <mergeCell ref="V76:Y76"/>
    <mergeCell ref="Z75:AC75"/>
    <mergeCell ref="AD75:AG75"/>
    <mergeCell ref="Z76:AC76"/>
    <mergeCell ref="AD76:AG76"/>
    <mergeCell ref="Z78:AC78"/>
    <mergeCell ref="AD78:AG78"/>
    <mergeCell ref="C77:F77"/>
    <mergeCell ref="G77:S77"/>
    <mergeCell ref="C78:F78"/>
    <mergeCell ref="G78:S78"/>
    <mergeCell ref="T78:U78"/>
    <mergeCell ref="V78:Y78"/>
    <mergeCell ref="T77:U77"/>
    <mergeCell ref="V77:Y77"/>
    <mergeCell ref="C79:F79"/>
    <mergeCell ref="G79:S79"/>
    <mergeCell ref="T79:U79"/>
    <mergeCell ref="V79:Y79"/>
    <mergeCell ref="Z81:AC81"/>
    <mergeCell ref="AD81:AG81"/>
    <mergeCell ref="C80:F80"/>
    <mergeCell ref="G80:S80"/>
    <mergeCell ref="T80:U80"/>
    <mergeCell ref="V80:Y80"/>
    <mergeCell ref="Z79:AC79"/>
    <mergeCell ref="AD79:AG79"/>
    <mergeCell ref="Z80:AC80"/>
    <mergeCell ref="AD80:AG80"/>
    <mergeCell ref="Z82:AC82"/>
    <mergeCell ref="AD82:AG82"/>
    <mergeCell ref="C81:F81"/>
    <mergeCell ref="H81:S81"/>
    <mergeCell ref="C82:F82"/>
    <mergeCell ref="H82:S82"/>
    <mergeCell ref="T82:U82"/>
    <mergeCell ref="V82:Y82"/>
    <mergeCell ref="T81:U81"/>
    <mergeCell ref="V81:Y81"/>
    <mergeCell ref="C83:F83"/>
    <mergeCell ref="H83:S83"/>
    <mergeCell ref="T83:U83"/>
    <mergeCell ref="V83:Y83"/>
    <mergeCell ref="Z84:AC84"/>
    <mergeCell ref="AD84:AG84"/>
    <mergeCell ref="Z83:AC83"/>
    <mergeCell ref="AD83:AG83"/>
    <mergeCell ref="T85:U85"/>
    <mergeCell ref="V85:Y85"/>
    <mergeCell ref="C84:F84"/>
    <mergeCell ref="G84:S84"/>
    <mergeCell ref="T84:U84"/>
    <mergeCell ref="V84:Y84"/>
    <mergeCell ref="Z85:AC85"/>
    <mergeCell ref="AD85:AG85"/>
    <mergeCell ref="C86:F86"/>
    <mergeCell ref="H86:S86"/>
    <mergeCell ref="T86:U86"/>
    <mergeCell ref="V86:Y86"/>
    <mergeCell ref="Z86:AC86"/>
    <mergeCell ref="AD86:AG86"/>
    <mergeCell ref="C85:F85"/>
    <mergeCell ref="H85:S85"/>
    <mergeCell ref="C87:F87"/>
    <mergeCell ref="H87:S87"/>
    <mergeCell ref="T87:U87"/>
    <mergeCell ref="V87:Y87"/>
    <mergeCell ref="Z89:AC89"/>
    <mergeCell ref="AD89:AG89"/>
    <mergeCell ref="C88:F88"/>
    <mergeCell ref="H88:S88"/>
    <mergeCell ref="T88:U88"/>
    <mergeCell ref="V88:Y88"/>
    <mergeCell ref="Z87:AC87"/>
    <mergeCell ref="AD87:AG87"/>
    <mergeCell ref="Z88:AC88"/>
    <mergeCell ref="AD88:AG88"/>
    <mergeCell ref="Z90:AC90"/>
    <mergeCell ref="AD90:AG90"/>
    <mergeCell ref="C89:F89"/>
    <mergeCell ref="H89:S89"/>
    <mergeCell ref="C90:F90"/>
    <mergeCell ref="H90:S90"/>
    <mergeCell ref="T90:U90"/>
    <mergeCell ref="V90:Y90"/>
    <mergeCell ref="T89:U89"/>
    <mergeCell ref="V89:Y89"/>
    <mergeCell ref="C91:F91"/>
    <mergeCell ref="H91:S91"/>
    <mergeCell ref="T91:U91"/>
    <mergeCell ref="V91:Y91"/>
    <mergeCell ref="Z93:AC93"/>
    <mergeCell ref="AD93:AG93"/>
    <mergeCell ref="C92:F92"/>
    <mergeCell ref="H92:S92"/>
    <mergeCell ref="T92:U92"/>
    <mergeCell ref="V92:Y92"/>
    <mergeCell ref="Z91:AC91"/>
    <mergeCell ref="AD91:AG91"/>
    <mergeCell ref="Z92:AC92"/>
    <mergeCell ref="AD92:AG92"/>
    <mergeCell ref="Z94:AC94"/>
    <mergeCell ref="AD94:AG94"/>
    <mergeCell ref="C93:F93"/>
    <mergeCell ref="H93:S93"/>
    <mergeCell ref="C94:F94"/>
    <mergeCell ref="G94:S94"/>
    <mergeCell ref="T94:U94"/>
    <mergeCell ref="V94:Y94"/>
    <mergeCell ref="T93:U93"/>
    <mergeCell ref="V93:Y93"/>
    <mergeCell ref="C95:F95"/>
    <mergeCell ref="H95:S95"/>
    <mergeCell ref="T95:U95"/>
    <mergeCell ref="V95:Y95"/>
    <mergeCell ref="C96:F96"/>
    <mergeCell ref="H96:S96"/>
    <mergeCell ref="T96:U96"/>
    <mergeCell ref="V96:Y96"/>
    <mergeCell ref="V97:Y97"/>
    <mergeCell ref="Z97:AC97"/>
    <mergeCell ref="AD97:AG97"/>
    <mergeCell ref="Z95:AC95"/>
    <mergeCell ref="AD95:AG95"/>
    <mergeCell ref="Z96:AC96"/>
    <mergeCell ref="AD96:AG96"/>
    <mergeCell ref="Z98:AC98"/>
    <mergeCell ref="AD98:AG98"/>
    <mergeCell ref="C99:F99"/>
    <mergeCell ref="G99:S99"/>
    <mergeCell ref="T99:U99"/>
    <mergeCell ref="V99:Y99"/>
    <mergeCell ref="Z99:AC99"/>
    <mergeCell ref="AD99:AG99"/>
    <mergeCell ref="C98:F98"/>
    <mergeCell ref="G98:S98"/>
    <mergeCell ref="C106:H106"/>
    <mergeCell ref="Z100:AC100"/>
    <mergeCell ref="AD100:AG100"/>
    <mergeCell ref="V100:Y100"/>
    <mergeCell ref="T102:Z102"/>
    <mergeCell ref="T26:U26"/>
    <mergeCell ref="V26:Y26"/>
    <mergeCell ref="C100:F100"/>
    <mergeCell ref="G100:S100"/>
    <mergeCell ref="T100:U100"/>
    <mergeCell ref="T98:U98"/>
    <mergeCell ref="V98:Y98"/>
    <mergeCell ref="C97:F97"/>
    <mergeCell ref="G97:S97"/>
    <mergeCell ref="T97:U97"/>
    <mergeCell ref="Z26:AC26"/>
    <mergeCell ref="AD26:AG26"/>
    <mergeCell ref="C27:F27"/>
    <mergeCell ref="T27:U27"/>
    <mergeCell ref="V27:Y27"/>
    <mergeCell ref="Z27:AC27"/>
    <mergeCell ref="AD27:AG27"/>
    <mergeCell ref="G27:S27"/>
    <mergeCell ref="C26:F26"/>
    <mergeCell ref="G26:S26"/>
  </mergeCells>
  <printOptions/>
  <pageMargins left="0.75" right="0.75" top="1" bottom="1" header="0.5" footer="0.5"/>
  <pageSetup horizontalDpi="600" verticalDpi="600" orientation="portrait" paperSize="9" scale="90" r:id="rId2"/>
  <rowBreaks count="1" manualBreakCount="1">
    <brk id="10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matuhina</cp:lastModifiedBy>
  <cp:lastPrinted>2015-10-26T07:58:23Z</cp:lastPrinted>
  <dcterms:created xsi:type="dcterms:W3CDTF">2012-03-06T07:59:16Z</dcterms:created>
  <dcterms:modified xsi:type="dcterms:W3CDTF">2015-10-26T07:58:40Z</dcterms:modified>
  <cp:category/>
  <cp:version/>
  <cp:contentType/>
  <cp:contentStatus/>
</cp:coreProperties>
</file>